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вгуст-Сентябрь" sheetId="1" r:id="rId4"/>
  </sheets>
  <definedNames/>
  <calcPr/>
  <extLst>
    <ext uri="GoogleSheetsCustomDataVersion1">
      <go:sheetsCustomData xmlns:go="http://customooxmlschemas.google.com/" r:id="rId5" roundtripDataSignature="AMtx7mi1WLwAHQ8uGAcOBO45vFmttrzFng=="/>
    </ext>
  </extLst>
</workbook>
</file>

<file path=xl/sharedStrings.xml><?xml version="1.0" encoding="utf-8"?>
<sst xmlns="http://schemas.openxmlformats.org/spreadsheetml/2006/main" count="85" uniqueCount="80">
  <si>
    <t>С</t>
  </si>
  <si>
    <t>По</t>
  </si>
  <si>
    <t>Доход</t>
  </si>
  <si>
    <t>Обязательные расходы</t>
  </si>
  <si>
    <t>Расход</t>
  </si>
  <si>
    <t>Остаток</t>
  </si>
  <si>
    <t>ЗП Дима</t>
  </si>
  <si>
    <t>Кредит</t>
  </si>
  <si>
    <t>от 04.09</t>
  </si>
  <si>
    <t>Мама</t>
  </si>
  <si>
    <t>Коммуналка</t>
  </si>
  <si>
    <t>от 20.09</t>
  </si>
  <si>
    <t>Телефоны</t>
  </si>
  <si>
    <t xml:space="preserve">Интернет </t>
  </si>
  <si>
    <t>Бензин</t>
  </si>
  <si>
    <t>от 05.09</t>
  </si>
  <si>
    <t>Закупка</t>
  </si>
  <si>
    <t xml:space="preserve">от 20.08 </t>
  </si>
  <si>
    <t>Быт.хим</t>
  </si>
  <si>
    <t>от 20.08</t>
  </si>
  <si>
    <t>Откладываем</t>
  </si>
  <si>
    <t>расходы</t>
  </si>
  <si>
    <t>Итого</t>
  </si>
  <si>
    <t>Накопления за месяц</t>
  </si>
  <si>
    <t>Расход на месяц</t>
  </si>
  <si>
    <t>Норма расхода в день</t>
  </si>
  <si>
    <t>Накопления за:</t>
  </si>
  <si>
    <t>Август-Сентябрь</t>
  </si>
  <si>
    <t>(-460пападжонс-500футболка-1100бровки-1450врач-1600лекра-750аптека</t>
  </si>
  <si>
    <t>По факту</t>
  </si>
  <si>
    <t>Дата</t>
  </si>
  <si>
    <t>Траты</t>
  </si>
  <si>
    <t>Бюджет на день</t>
  </si>
  <si>
    <t>В резерв</t>
  </si>
  <si>
    <t>Описание</t>
  </si>
  <si>
    <t>1 неделя</t>
  </si>
  <si>
    <t>пост.расх</t>
  </si>
  <si>
    <t>обяз.расх</t>
  </si>
  <si>
    <t>Резерв</t>
  </si>
  <si>
    <t>1 коробка</t>
  </si>
  <si>
    <t>2 коробка</t>
  </si>
  <si>
    <t>Расчет запасов</t>
  </si>
  <si>
    <t>2 неделя</t>
  </si>
  <si>
    <t>Вид</t>
  </si>
  <si>
    <t>Кол-во</t>
  </si>
  <si>
    <t>спагетти</t>
  </si>
  <si>
    <t>Т/бум</t>
  </si>
  <si>
    <t>рожки</t>
  </si>
  <si>
    <t>Гел/стир</t>
  </si>
  <si>
    <t>греча</t>
  </si>
  <si>
    <t>Стир/порош</t>
  </si>
  <si>
    <t>рис</t>
  </si>
  <si>
    <t>Ополаскив</t>
  </si>
  <si>
    <t>картоша</t>
  </si>
  <si>
    <t>Ж/мыло</t>
  </si>
  <si>
    <t>филе</t>
  </si>
  <si>
    <t>Салфетки</t>
  </si>
  <si>
    <t>курица</t>
  </si>
  <si>
    <t>Мыло</t>
  </si>
  <si>
    <t>3 неделя</t>
  </si>
  <si>
    <t>сосисы</t>
  </si>
  <si>
    <t>Пергамент</t>
  </si>
  <si>
    <t>грибы</t>
  </si>
  <si>
    <t>В/салфетки</t>
  </si>
  <si>
    <t>заморозка</t>
  </si>
  <si>
    <t>З/паста</t>
  </si>
  <si>
    <t>чай</t>
  </si>
  <si>
    <t>кофе</t>
  </si>
  <si>
    <t>кетчуп</t>
  </si>
  <si>
    <t>уксус</t>
  </si>
  <si>
    <t>овс.каша</t>
  </si>
  <si>
    <t>4 неделя</t>
  </si>
  <si>
    <t>джем</t>
  </si>
  <si>
    <t>приправы</t>
  </si>
  <si>
    <t>лук</t>
  </si>
  <si>
    <t>зелень</t>
  </si>
  <si>
    <t>п/масло</t>
  </si>
  <si>
    <t>с/масло</t>
  </si>
  <si>
    <t>молоко</t>
  </si>
  <si>
    <t>газировка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</si>
</sst>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\ &quot;₽&quot;"/>
    <numFmt numFmtId="165" formatCode="#,##0\ &quot;₽&quot;"/>
    <numFmt numFmtId="166" formatCode="#,##0\ &quot;₽&quot;;[Red]#,##0\ &quot;₽&quot;"/>
    <numFmt numFmtId="167" formatCode="_-* #,##0.00\ &quot;₽&quot;_-;\-* #,##0.00\ &quot;₽&quot;_-;_-* &quot;-&quot;??\ &quot;₽&quot;_-;_-@"/>
    <numFmt numFmtId="168" formatCode="#,##0.0"/>
    <numFmt numFmtId="169" formatCode="0.0%"/>
  </numFmts>
  <fonts count="19">
    <font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/>
    <font>
      <sz val="10.0"/>
      <color rgb="FF222222"/>
      <name val="Arial"/>
    </font>
    <font>
      <sz val="10.0"/>
      <color theme="0"/>
      <name val="Arial"/>
    </font>
    <font>
      <sz val="18.0"/>
      <color theme="1"/>
      <name val="Arial"/>
    </font>
    <font>
      <b/>
      <sz val="11.0"/>
      <color rgb="FFFF0000"/>
      <name val="Arial"/>
    </font>
    <font>
      <b/>
      <sz val="14.0"/>
      <color theme="1"/>
      <name val="Arial"/>
    </font>
    <font>
      <sz val="12.0"/>
      <color theme="1"/>
      <name val="Arial"/>
    </font>
    <font>
      <sz val="12.0"/>
      <color rgb="FF000000"/>
      <name val="Arial"/>
    </font>
    <font>
      <sz val="11.0"/>
      <color rgb="FF000000"/>
      <name val="Arial"/>
    </font>
    <font>
      <b/>
      <sz val="11.0"/>
      <color rgb="FF000000"/>
      <name val="Arial"/>
    </font>
    <font>
      <b/>
      <sz val="10.0"/>
      <color rgb="FFFF0000"/>
      <name val="Arial"/>
    </font>
    <font>
      <sz val="11.0"/>
      <color theme="1"/>
      <name val="Calibri"/>
    </font>
    <font>
      <b/>
      <sz val="11.0"/>
      <color theme="7"/>
      <name val="Arial"/>
    </font>
    <font>
      <sz val="14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0">
    <border/>
    <border>
      <left/>
      <right/>
      <top/>
      <bottom/>
    </border>
    <border>
      <left/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3" fontId="1" numFmtId="14" xfId="0" applyBorder="1" applyFill="1" applyFont="1" applyNumberFormat="1"/>
    <xf borderId="1" fillId="2" fontId="2" numFmtId="0" xfId="0" applyBorder="1" applyFont="1"/>
    <xf borderId="0" fillId="0" fontId="3" numFmtId="0" xfId="0" applyFont="1"/>
    <xf borderId="0" fillId="0" fontId="4" numFmtId="0" xfId="0" applyFont="1"/>
    <xf borderId="2" fillId="4" fontId="1" numFmtId="0" xfId="0" applyAlignment="1" applyBorder="1" applyFill="1" applyFont="1">
      <alignment horizontal="center"/>
    </xf>
    <xf borderId="3" fillId="0" fontId="5" numFmtId="0" xfId="0" applyBorder="1" applyFont="1"/>
    <xf borderId="0" fillId="0" fontId="4" numFmtId="164" xfId="0" applyFont="1" applyNumberFormat="1"/>
    <xf borderId="1" fillId="5" fontId="2" numFmtId="0" xfId="0" applyAlignment="1" applyBorder="1" applyFill="1" applyFont="1">
      <alignment shrinkToFit="0" wrapText="1"/>
    </xf>
    <xf borderId="1" fillId="6" fontId="6" numFmtId="165" xfId="0" applyAlignment="1" applyBorder="1" applyFill="1" applyFont="1" applyNumberFormat="1">
      <alignment horizontal="right"/>
    </xf>
    <xf borderId="1" fillId="6" fontId="2" numFmtId="165" xfId="0" applyBorder="1" applyFont="1" applyNumberFormat="1"/>
    <xf borderId="0" fillId="0" fontId="3" numFmtId="166" xfId="0" applyFont="1" applyNumberFormat="1"/>
    <xf borderId="0" fillId="0" fontId="3" numFmtId="165" xfId="0" applyFont="1" applyNumberFormat="1"/>
    <xf borderId="0" fillId="0" fontId="3" numFmtId="164" xfId="0" applyFont="1" applyNumberFormat="1"/>
    <xf borderId="0" fillId="0" fontId="4" numFmtId="167" xfId="0" applyFont="1" applyNumberFormat="1"/>
    <xf borderId="0" fillId="0" fontId="3" numFmtId="14" xfId="0" applyFont="1" applyNumberFormat="1"/>
    <xf borderId="1" fillId="6" fontId="2" numFmtId="3" xfId="0" applyBorder="1" applyFont="1" applyNumberFormat="1"/>
    <xf borderId="0" fillId="0" fontId="3" numFmtId="168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3" numFmtId="166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14" xfId="0" applyAlignment="1" applyFont="1" applyNumberFormat="1">
      <alignment horizontal="center"/>
    </xf>
    <xf borderId="0" fillId="0" fontId="7" numFmtId="0" xfId="0" applyFont="1"/>
    <xf borderId="0" fillId="0" fontId="3" numFmtId="0" xfId="0" applyAlignment="1" applyFont="1">
      <alignment horizontal="left"/>
    </xf>
    <xf borderId="0" fillId="0" fontId="4" numFmtId="14" xfId="0" applyAlignment="1" applyFont="1" applyNumberFormat="1">
      <alignment horizontal="center"/>
    </xf>
    <xf borderId="1" fillId="6" fontId="2" numFmtId="169" xfId="0" applyBorder="1" applyFont="1" applyNumberFormat="1"/>
    <xf borderId="0" fillId="0" fontId="4" numFmtId="165" xfId="0" applyFont="1" applyNumberFormat="1"/>
    <xf borderId="1" fillId="4" fontId="1" numFmtId="0" xfId="0" applyAlignment="1" applyBorder="1" applyFont="1">
      <alignment horizontal="right"/>
    </xf>
    <xf borderId="1" fillId="4" fontId="1" numFmtId="165" xfId="0" applyBorder="1" applyFont="1" applyNumberFormat="1"/>
    <xf borderId="0" fillId="0" fontId="1" numFmtId="0" xfId="0" applyFont="1"/>
    <xf borderId="1" fillId="4" fontId="1" numFmtId="3" xfId="0" applyBorder="1" applyFont="1" applyNumberFormat="1"/>
    <xf borderId="4" fillId="4" fontId="8" numFmtId="0" xfId="0" applyAlignment="1" applyBorder="1" applyFont="1">
      <alignment horizontal="right" vertical="center"/>
    </xf>
    <xf borderId="5" fillId="0" fontId="5" numFmtId="0" xfId="0" applyBorder="1" applyFont="1"/>
    <xf borderId="6" fillId="0" fontId="5" numFmtId="0" xfId="0" applyBorder="1" applyFont="1"/>
    <xf borderId="4" fillId="4" fontId="8" numFmtId="164" xfId="0" applyAlignment="1" applyBorder="1" applyFont="1" applyNumberFormat="1">
      <alignment horizontal="right" vertical="center"/>
    </xf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9" numFmtId="165" xfId="0" applyFont="1" applyNumberFormat="1"/>
    <xf borderId="0" fillId="0" fontId="3" numFmtId="165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8" numFmtId="0" xfId="0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left"/>
    </xf>
    <xf borderId="0" fillId="0" fontId="8" numFmtId="165" xfId="0" applyFont="1" applyNumberFormat="1"/>
    <xf borderId="0" fillId="0" fontId="4" numFmtId="164" xfId="0" applyAlignment="1" applyFont="1" applyNumberFormat="1">
      <alignment horizontal="right"/>
    </xf>
    <xf borderId="0" fillId="0" fontId="4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right"/>
    </xf>
    <xf borderId="0" fillId="0" fontId="12" numFmtId="164" xfId="0" applyFont="1" applyNumberFormat="1"/>
    <xf borderId="0" fillId="0" fontId="2" numFmtId="164" xfId="0" applyFont="1" applyNumberForma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4" numFmtId="49" xfId="0" applyAlignment="1" applyFont="1" applyNumberFormat="1">
      <alignment horizontal="center" textRotation="90" vertical="center"/>
    </xf>
    <xf borderId="1" fillId="7" fontId="2" numFmtId="14" xfId="0" applyBorder="1" applyFill="1" applyFont="1" applyNumberFormat="1"/>
    <xf borderId="1" fillId="7" fontId="13" numFmtId="164" xfId="0" applyBorder="1" applyFont="1" applyNumberFormat="1"/>
    <xf borderId="0" fillId="0" fontId="2" numFmtId="0" xfId="0" applyAlignment="1" applyFont="1">
      <alignment horizontal="left"/>
    </xf>
    <xf borderId="1" fillId="7" fontId="14" numFmtId="164" xfId="0" applyBorder="1" applyFont="1" applyNumberFormat="1"/>
    <xf borderId="0" fillId="0" fontId="3" numFmtId="164" xfId="0" applyAlignment="1" applyFont="1" applyNumberFormat="1">
      <alignment horizontal="right"/>
    </xf>
    <xf borderId="1" fillId="8" fontId="15" numFmtId="164" xfId="0" applyBorder="1" applyFill="1" applyFont="1" applyNumberFormat="1"/>
    <xf borderId="0" fillId="0" fontId="16" numFmtId="0" xfId="0" applyAlignment="1" applyFont="1">
      <alignment horizontal="center"/>
    </xf>
    <xf borderId="0" fillId="0" fontId="16" numFmtId="0" xfId="0" applyFont="1"/>
    <xf borderId="0" fillId="0" fontId="4" numFmtId="0" xfId="0" applyAlignment="1" applyFont="1">
      <alignment horizontal="center" textRotation="90" vertical="center"/>
    </xf>
    <xf borderId="0" fillId="0" fontId="16" numFmtId="164" xfId="0" applyFont="1" applyNumberFormat="1"/>
    <xf borderId="0" fillId="0" fontId="15" numFmtId="164" xfId="0" applyFont="1" applyNumberFormat="1"/>
    <xf borderId="0" fillId="0" fontId="16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1" fillId="7" fontId="17" numFmtId="164" xfId="0" applyBorder="1" applyFont="1" applyNumberFormat="1"/>
    <xf borderId="0" fillId="0" fontId="1" numFmtId="0" xfId="0" applyAlignment="1" applyFont="1">
      <alignment horizontal="left"/>
    </xf>
    <xf borderId="1" fillId="3" fontId="2" numFmtId="0" xfId="0" applyBorder="1" applyFont="1"/>
    <xf borderId="2" fillId="3" fontId="18" numFmtId="0" xfId="0" applyAlignment="1" applyBorder="1" applyFont="1">
      <alignment horizontal="right"/>
    </xf>
    <xf borderId="1" fillId="3" fontId="18" numFmtId="165" xfId="0" applyBorder="1" applyFont="1" applyNumberFormat="1"/>
  </cellXfs>
  <cellStyles count="1">
    <cellStyle xfId="0" name="Normal" builtinId="0"/>
  </cellStyles>
  <dxfs count="2">
    <dxf>
      <font>
        <color rgb="FF38761D"/>
      </font>
      <fill>
        <patternFill patternType="none"/>
      </fill>
      <border/>
    </dxf>
    <dxf>
      <font>
        <color rgb="FFCC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0.63"/>
    <col customWidth="1" min="3" max="3" width="8.0"/>
    <col customWidth="1" min="4" max="4" width="16.13"/>
    <col customWidth="1" min="5" max="5" width="12.88"/>
    <col customWidth="1" min="6" max="6" width="48.0"/>
    <col customWidth="1" min="7" max="7" width="10.0"/>
    <col customWidth="1" min="8" max="8" width="8.0"/>
    <col customWidth="1" min="9" max="9" width="9.25"/>
    <col customWidth="1" min="10" max="10" width="10.88"/>
    <col customWidth="1" min="11" max="11" width="12.38"/>
    <col customWidth="1" min="12" max="12" width="11.88"/>
    <col customWidth="1" min="13" max="13" width="10.88"/>
    <col customWidth="1" min="14" max="14" width="9.38"/>
    <col customWidth="1" min="15" max="15" width="3.75"/>
    <col customWidth="1" min="16" max="16" width="11.13"/>
    <col customWidth="1" min="17" max="17" width="10.0"/>
    <col customWidth="1" min="18" max="18" width="9.38"/>
    <col customWidth="1" min="19" max="19" width="8.0"/>
    <col customWidth="1" min="20" max="20" width="8.88"/>
    <col customWidth="1" min="21" max="26" width="7.63"/>
  </cols>
  <sheetData>
    <row r="1" ht="12.75" customHeight="1">
      <c r="A1" s="1" t="s">
        <v>0</v>
      </c>
      <c r="B1" s="2">
        <v>44063.0</v>
      </c>
      <c r="C1" s="1" t="s">
        <v>1</v>
      </c>
      <c r="D1" s="2">
        <v>44093.0</v>
      </c>
      <c r="E1" s="3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 t="s">
        <v>2</v>
      </c>
      <c r="B2" s="7"/>
      <c r="C2" s="4"/>
      <c r="D2" s="6" t="s">
        <v>3</v>
      </c>
      <c r="E2" s="7"/>
      <c r="F2" s="4"/>
      <c r="G2" s="5" t="s">
        <v>4</v>
      </c>
      <c r="H2" s="5" t="s">
        <v>5</v>
      </c>
      <c r="I2" s="5"/>
      <c r="J2" s="4"/>
      <c r="K2" s="4"/>
      <c r="L2" s="8"/>
      <c r="M2" s="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7.25" customHeight="1">
      <c r="A3" s="9" t="s">
        <v>6</v>
      </c>
      <c r="B3" s="10">
        <v>35000.0</v>
      </c>
      <c r="C3" s="4"/>
      <c r="D3" s="9" t="s">
        <v>7</v>
      </c>
      <c r="E3" s="11">
        <f>2550+2650+1240</f>
        <v>6440</v>
      </c>
      <c r="F3" s="4" t="s">
        <v>8</v>
      </c>
      <c r="G3" s="12">
        <f>E3</f>
        <v>6440</v>
      </c>
      <c r="H3" s="13">
        <f t="shared" ref="H3:H9" si="1">E3-G3</f>
        <v>0</v>
      </c>
      <c r="I3" s="13"/>
      <c r="J3" s="13"/>
      <c r="K3" s="13"/>
      <c r="L3" s="14"/>
      <c r="M3" s="8"/>
      <c r="N3" s="4"/>
      <c r="O3" s="4"/>
      <c r="P3" s="15"/>
      <c r="Q3" s="14"/>
      <c r="R3" s="4"/>
      <c r="S3" s="4"/>
      <c r="T3" s="16"/>
      <c r="U3" s="4"/>
      <c r="V3" s="4"/>
      <c r="W3" s="4"/>
      <c r="X3" s="4"/>
      <c r="Y3" s="4"/>
      <c r="Z3" s="4"/>
    </row>
    <row r="4" ht="17.25" customHeight="1">
      <c r="A4" s="9" t="s">
        <v>9</v>
      </c>
      <c r="B4" s="17">
        <v>5000.0</v>
      </c>
      <c r="C4" s="4"/>
      <c r="D4" s="9" t="s">
        <v>10</v>
      </c>
      <c r="E4" s="11">
        <v>3000.0</v>
      </c>
      <c r="F4" s="4" t="s">
        <v>11</v>
      </c>
      <c r="G4" s="12">
        <v>3000.0</v>
      </c>
      <c r="H4" s="13">
        <f t="shared" si="1"/>
        <v>0</v>
      </c>
      <c r="I4" s="13"/>
      <c r="J4" s="4"/>
      <c r="K4" s="18"/>
      <c r="L4" s="19"/>
      <c r="M4" s="19"/>
      <c r="N4" s="4"/>
      <c r="O4" s="4"/>
      <c r="P4" s="4"/>
      <c r="Q4" s="4"/>
      <c r="R4" s="4"/>
      <c r="S4" s="4"/>
      <c r="T4" s="16"/>
      <c r="U4" s="4"/>
      <c r="V4" s="4"/>
      <c r="W4" s="4"/>
      <c r="X4" s="4"/>
      <c r="Y4" s="4"/>
      <c r="Z4" s="4"/>
    </row>
    <row r="5" ht="14.25" customHeight="1">
      <c r="A5" s="9"/>
      <c r="B5" s="17"/>
      <c r="C5" s="4"/>
      <c r="D5" s="9" t="s">
        <v>12</v>
      </c>
      <c r="E5" s="11">
        <f>310+190</f>
        <v>500</v>
      </c>
      <c r="F5" s="4" t="s">
        <v>11</v>
      </c>
      <c r="G5" s="12">
        <f>190+310</f>
        <v>500</v>
      </c>
      <c r="H5" s="13">
        <f t="shared" si="1"/>
        <v>0</v>
      </c>
      <c r="I5" s="13"/>
      <c r="J5" s="4"/>
      <c r="K5" s="20"/>
      <c r="L5" s="21"/>
      <c r="M5" s="22"/>
      <c r="N5" s="23"/>
      <c r="O5" s="4"/>
      <c r="P5" s="4"/>
      <c r="Q5" s="4"/>
      <c r="R5" s="4"/>
      <c r="S5" s="4"/>
      <c r="T5" s="16"/>
      <c r="U5" s="4"/>
      <c r="V5" s="4"/>
      <c r="W5" s="4"/>
      <c r="X5" s="4"/>
      <c r="Y5" s="4"/>
      <c r="Z5" s="4"/>
    </row>
    <row r="6" ht="12.75" customHeight="1">
      <c r="A6" s="9"/>
      <c r="B6" s="17"/>
      <c r="C6" s="4"/>
      <c r="D6" s="9" t="s">
        <v>13</v>
      </c>
      <c r="E6" s="11">
        <v>550.0</v>
      </c>
      <c r="F6" s="24" t="s">
        <v>11</v>
      </c>
      <c r="G6" s="12">
        <v>550.0</v>
      </c>
      <c r="H6" s="13">
        <f t="shared" si="1"/>
        <v>0</v>
      </c>
      <c r="I6" s="13"/>
      <c r="J6" s="4"/>
      <c r="K6" s="20"/>
      <c r="L6" s="21"/>
      <c r="M6" s="22"/>
      <c r="N6" s="23"/>
      <c r="O6" s="4"/>
      <c r="P6" s="4"/>
      <c r="Q6" s="4"/>
      <c r="R6" s="4"/>
      <c r="S6" s="4"/>
      <c r="T6" s="16"/>
      <c r="U6" s="4"/>
      <c r="V6" s="4"/>
      <c r="W6" s="4"/>
      <c r="X6" s="4"/>
      <c r="Y6" s="4"/>
      <c r="Z6" s="4"/>
    </row>
    <row r="7" ht="12.75" customHeight="1">
      <c r="A7" s="9"/>
      <c r="B7" s="17"/>
      <c r="C7" s="4"/>
      <c r="D7" s="9" t="s">
        <v>14</v>
      </c>
      <c r="E7" s="11">
        <v>2000.0</v>
      </c>
      <c r="F7" s="4" t="s">
        <v>15</v>
      </c>
      <c r="G7" s="12">
        <v>2000.0</v>
      </c>
      <c r="H7" s="13">
        <f t="shared" si="1"/>
        <v>0</v>
      </c>
      <c r="I7" s="13"/>
      <c r="J7" s="4"/>
      <c r="K7" s="20"/>
      <c r="L7" s="21"/>
      <c r="M7" s="22"/>
      <c r="N7" s="23"/>
      <c r="O7" s="4"/>
      <c r="P7" s="14"/>
      <c r="Q7" s="4"/>
      <c r="R7" s="4"/>
      <c r="S7" s="4"/>
      <c r="T7" s="16"/>
      <c r="U7" s="4"/>
      <c r="V7" s="4"/>
      <c r="W7" s="4"/>
      <c r="X7" s="4"/>
      <c r="Y7" s="4"/>
      <c r="Z7" s="4"/>
    </row>
    <row r="8" ht="12.75" customHeight="1">
      <c r="A8" s="9"/>
      <c r="B8" s="17"/>
      <c r="C8" s="4"/>
      <c r="D8" s="9" t="s">
        <v>16</v>
      </c>
      <c r="E8" s="11">
        <v>5000.0</v>
      </c>
      <c r="F8" s="4" t="s">
        <v>17</v>
      </c>
      <c r="G8" s="12">
        <f>2500+2500</f>
        <v>5000</v>
      </c>
      <c r="H8" s="13">
        <f t="shared" si="1"/>
        <v>0</v>
      </c>
      <c r="I8" s="13"/>
      <c r="J8" s="4"/>
      <c r="K8" s="20"/>
      <c r="L8" s="21"/>
      <c r="M8" s="25"/>
      <c r="N8" s="23"/>
      <c r="O8" s="4"/>
      <c r="P8" s="14"/>
      <c r="Q8" s="4"/>
      <c r="R8" s="4"/>
      <c r="S8" s="4"/>
      <c r="T8" s="16"/>
      <c r="U8" s="4"/>
      <c r="V8" s="4"/>
      <c r="W8" s="4"/>
      <c r="X8" s="4"/>
      <c r="Y8" s="4"/>
      <c r="Z8" s="4"/>
    </row>
    <row r="9" ht="12.75" customHeight="1">
      <c r="A9" s="9"/>
      <c r="B9" s="17"/>
      <c r="C9" s="4"/>
      <c r="D9" s="9" t="s">
        <v>18</v>
      </c>
      <c r="E9" s="11">
        <v>1000.0</v>
      </c>
      <c r="F9" s="4" t="s">
        <v>19</v>
      </c>
      <c r="G9" s="12">
        <f>500+500</f>
        <v>1000</v>
      </c>
      <c r="H9" s="13">
        <f t="shared" si="1"/>
        <v>0</v>
      </c>
      <c r="I9" s="13"/>
      <c r="J9" s="4"/>
      <c r="K9" s="20"/>
      <c r="L9" s="21"/>
      <c r="M9" s="25"/>
      <c r="N9" s="23"/>
      <c r="O9" s="4"/>
      <c r="P9" s="14"/>
      <c r="Q9" s="4"/>
      <c r="R9" s="4"/>
      <c r="S9" s="4"/>
      <c r="T9" s="16"/>
      <c r="U9" s="4"/>
      <c r="V9" s="4"/>
      <c r="W9" s="4"/>
      <c r="X9" s="4"/>
      <c r="Y9" s="4"/>
      <c r="Z9" s="4"/>
    </row>
    <row r="10" ht="14.25" customHeight="1">
      <c r="A10" s="9"/>
      <c r="B10" s="17"/>
      <c r="C10" s="4"/>
      <c r="D10" s="9" t="s">
        <v>20</v>
      </c>
      <c r="E10" s="26">
        <v>0.06</v>
      </c>
      <c r="F10" s="13"/>
      <c r="G10" s="12">
        <f>G3+G4+G5+G6+G9+G8+G7</f>
        <v>18490</v>
      </c>
      <c r="H10" s="27">
        <f>SUM(H3:H9)</f>
        <v>0</v>
      </c>
      <c r="I10" s="27" t="s">
        <v>21</v>
      </c>
      <c r="J10" s="13"/>
      <c r="K10" s="20"/>
      <c r="L10" s="21"/>
      <c r="M10" s="25"/>
      <c r="N10" s="23"/>
      <c r="O10" s="4"/>
      <c r="P10" s="4"/>
      <c r="Q10" s="4"/>
      <c r="R10" s="4"/>
      <c r="S10" s="4"/>
      <c r="T10" s="16"/>
      <c r="U10" s="4"/>
      <c r="V10" s="4"/>
      <c r="W10" s="4"/>
      <c r="X10" s="4"/>
      <c r="Y10" s="4"/>
      <c r="Z10" s="4"/>
    </row>
    <row r="11" ht="12.75" customHeight="1">
      <c r="A11" s="28" t="s">
        <v>22</v>
      </c>
      <c r="B11" s="29">
        <f>SUM(INDIRECT(ADDRESS(2,COLUMN())&amp;":"&amp;ADDRESS(ROW()-1,COLUMN())))</f>
        <v>40000</v>
      </c>
      <c r="C11" s="30"/>
      <c r="D11" s="28" t="s">
        <v>22</v>
      </c>
      <c r="E11" s="31">
        <f>E3+E4+E5+E6+E9+E7+E8</f>
        <v>18490</v>
      </c>
      <c r="F11" s="13"/>
      <c r="G11" s="12"/>
      <c r="H11" s="13"/>
      <c r="I11" s="13"/>
      <c r="J11" s="13"/>
      <c r="K11" s="20"/>
      <c r="L11" s="21"/>
      <c r="M11" s="25"/>
      <c r="N11" s="4"/>
      <c r="O11" s="4"/>
      <c r="P11" s="4"/>
      <c r="Q11" s="4"/>
      <c r="R11" s="4"/>
      <c r="S11" s="4"/>
      <c r="T11" s="16"/>
      <c r="U11" s="4"/>
      <c r="V11" s="4"/>
      <c r="W11" s="4"/>
      <c r="X11" s="4"/>
      <c r="Y11" s="4"/>
      <c r="Z11" s="4"/>
    </row>
    <row r="12" ht="12.75" customHeight="1">
      <c r="A12" s="32" t="s">
        <v>2</v>
      </c>
      <c r="B12" s="33"/>
      <c r="C12" s="34"/>
      <c r="D12" s="35">
        <f>B11-E11</f>
        <v>21510</v>
      </c>
      <c r="E12" s="34"/>
      <c r="F12" s="4"/>
      <c r="G12" s="13"/>
      <c r="H12" s="13"/>
      <c r="I12" s="16"/>
      <c r="J12" s="13"/>
      <c r="K12" s="20"/>
      <c r="L12" s="21"/>
      <c r="M12" s="25"/>
      <c r="N12" s="4"/>
      <c r="O12" s="4"/>
      <c r="P12" s="4"/>
      <c r="Q12" s="4"/>
      <c r="R12" s="4"/>
      <c r="S12" s="4"/>
      <c r="T12" s="16"/>
      <c r="U12" s="4"/>
      <c r="V12" s="4"/>
      <c r="W12" s="4"/>
      <c r="X12" s="4"/>
      <c r="Y12" s="4"/>
      <c r="Z12" s="4"/>
    </row>
    <row r="13" ht="12.75" customHeight="1">
      <c r="A13" s="36"/>
      <c r="B13" s="37"/>
      <c r="C13" s="38"/>
      <c r="D13" s="36"/>
      <c r="E13" s="38"/>
      <c r="F13" s="4"/>
      <c r="G13" s="13"/>
      <c r="H13" s="13"/>
      <c r="I13" s="4"/>
      <c r="J13" s="39"/>
      <c r="K13" s="20"/>
      <c r="L13" s="21"/>
      <c r="M13" s="25"/>
      <c r="N13" s="4"/>
      <c r="O13" s="4"/>
      <c r="P13" s="4"/>
      <c r="Q13" s="4"/>
      <c r="R13" s="4"/>
      <c r="S13" s="4"/>
      <c r="T13" s="16"/>
      <c r="U13" s="4"/>
      <c r="V13" s="4"/>
      <c r="W13" s="4"/>
      <c r="X13" s="4"/>
      <c r="Y13" s="4"/>
      <c r="Z13" s="4"/>
    </row>
    <row r="14" ht="12.75" customHeight="1">
      <c r="A14" s="32" t="s">
        <v>23</v>
      </c>
      <c r="B14" s="33"/>
      <c r="C14" s="34"/>
      <c r="D14" s="35">
        <f>B11*E10</f>
        <v>2400</v>
      </c>
      <c r="E14" s="34"/>
      <c r="F14" s="14"/>
      <c r="G14" s="4"/>
      <c r="H14" s="13"/>
      <c r="I14" s="13"/>
      <c r="J14" s="27"/>
      <c r="K14" s="40"/>
      <c r="L14" s="21"/>
      <c r="M14" s="41"/>
      <c r="N14" s="4"/>
      <c r="O14" s="4"/>
      <c r="P14" s="4"/>
      <c r="Q14" s="4"/>
      <c r="R14" s="4"/>
      <c r="S14" s="4"/>
      <c r="T14" s="16"/>
      <c r="U14" s="4"/>
      <c r="V14" s="4"/>
      <c r="W14" s="4"/>
      <c r="X14" s="4"/>
      <c r="Y14" s="4"/>
      <c r="Z14" s="4"/>
    </row>
    <row r="15" ht="12.75" customHeight="1">
      <c r="A15" s="36"/>
      <c r="B15" s="37"/>
      <c r="C15" s="38"/>
      <c r="D15" s="36"/>
      <c r="E15" s="38"/>
      <c r="F15" s="4"/>
      <c r="G15" s="4"/>
      <c r="H15" s="4"/>
      <c r="I15" s="4"/>
      <c r="J15" s="13"/>
      <c r="K15" s="13"/>
      <c r="L15" s="8"/>
      <c r="M15" s="8"/>
      <c r="N15" s="4"/>
      <c r="O15" s="14"/>
      <c r="P15" s="4"/>
      <c r="Q15" s="4"/>
      <c r="R15" s="4"/>
      <c r="S15" s="4"/>
      <c r="T15" s="16"/>
      <c r="U15" s="4"/>
      <c r="V15" s="4"/>
      <c r="W15" s="4"/>
      <c r="X15" s="4"/>
      <c r="Y15" s="4"/>
      <c r="Z15" s="4"/>
    </row>
    <row r="16" ht="12.75" customHeight="1">
      <c r="A16" s="32" t="s">
        <v>24</v>
      </c>
      <c r="B16" s="33"/>
      <c r="C16" s="34"/>
      <c r="D16" s="35">
        <f>D12-D14</f>
        <v>19110</v>
      </c>
      <c r="E16" s="34"/>
      <c r="F16" s="14"/>
      <c r="G16" s="4"/>
      <c r="H16" s="4"/>
      <c r="I16" s="4"/>
      <c r="J16" s="13"/>
      <c r="K16" s="13"/>
      <c r="L16" s="14"/>
      <c r="M16" s="8"/>
      <c r="N16" s="4"/>
      <c r="O16" s="14"/>
      <c r="P16" s="4"/>
      <c r="Q16" s="4"/>
      <c r="R16" s="4"/>
      <c r="S16" s="4"/>
      <c r="T16" s="16"/>
      <c r="U16" s="4"/>
      <c r="V16" s="4"/>
      <c r="W16" s="4"/>
      <c r="X16" s="4"/>
      <c r="Y16" s="4"/>
      <c r="Z16" s="4"/>
    </row>
    <row r="17" ht="12.75" customHeight="1">
      <c r="A17" s="36"/>
      <c r="B17" s="37"/>
      <c r="C17" s="38"/>
      <c r="D17" s="36"/>
      <c r="E17" s="38"/>
      <c r="F17" s="14"/>
      <c r="G17" s="14"/>
      <c r="H17" s="4"/>
      <c r="I17" s="4"/>
      <c r="J17" s="27"/>
      <c r="K17" s="27"/>
      <c r="L17" s="14"/>
      <c r="M17" s="8"/>
      <c r="N17" s="4"/>
      <c r="O17" s="14"/>
      <c r="P17" s="4"/>
      <c r="Q17" s="4"/>
      <c r="R17" s="4"/>
      <c r="S17" s="4"/>
      <c r="T17" s="16"/>
      <c r="U17" s="4"/>
      <c r="V17" s="4"/>
      <c r="W17" s="4"/>
      <c r="X17" s="4"/>
      <c r="Y17" s="4"/>
      <c r="Z17" s="4"/>
    </row>
    <row r="18" ht="12.75" customHeight="1">
      <c r="A18" s="32" t="s">
        <v>25</v>
      </c>
      <c r="B18" s="33"/>
      <c r="C18" s="34"/>
      <c r="D18" s="35">
        <f>D16/31</f>
        <v>616.4516129</v>
      </c>
      <c r="E18" s="34"/>
      <c r="F18" s="14"/>
      <c r="G18" s="4"/>
      <c r="H18" s="4"/>
      <c r="I18" s="4"/>
      <c r="J18" s="27"/>
      <c r="K18" s="27"/>
      <c r="L18" s="14"/>
      <c r="M18" s="14"/>
      <c r="N18" s="14"/>
      <c r="O18" s="14"/>
      <c r="P18" s="4"/>
      <c r="Q18" s="4"/>
      <c r="R18" s="4"/>
      <c r="S18" s="4"/>
      <c r="T18" s="16"/>
      <c r="U18" s="4"/>
      <c r="V18" s="4"/>
      <c r="W18" s="4"/>
      <c r="X18" s="4"/>
      <c r="Y18" s="4"/>
      <c r="Z18" s="4"/>
    </row>
    <row r="19" ht="12.75" customHeight="1">
      <c r="A19" s="36"/>
      <c r="B19" s="37"/>
      <c r="C19" s="38"/>
      <c r="D19" s="36"/>
      <c r="E19" s="38"/>
      <c r="F19" s="14"/>
      <c r="G19" s="4"/>
      <c r="H19" s="4"/>
      <c r="I19" s="4"/>
      <c r="J19" s="27"/>
      <c r="K19" s="27"/>
      <c r="L19" s="14"/>
      <c r="M19" s="14"/>
      <c r="N19" s="4"/>
      <c r="O19" s="4"/>
      <c r="P19" s="4"/>
      <c r="Q19" s="14"/>
      <c r="R19" s="4"/>
      <c r="S19" s="4"/>
      <c r="T19" s="16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4"/>
      <c r="D20" s="4"/>
      <c r="E20" s="4"/>
      <c r="F20" s="4"/>
      <c r="G20" s="4"/>
      <c r="H20" s="4"/>
      <c r="I20" s="4"/>
      <c r="J20" s="13"/>
      <c r="K20" s="13"/>
      <c r="L20" s="14"/>
      <c r="M20" s="8"/>
      <c r="N20" s="4"/>
      <c r="O20" s="14"/>
      <c r="P20" s="4"/>
      <c r="Q20" s="4"/>
      <c r="R20" s="4"/>
      <c r="S20" s="4"/>
      <c r="T20" s="16"/>
      <c r="U20" s="4"/>
      <c r="V20" s="4"/>
      <c r="W20" s="4"/>
      <c r="X20" s="4"/>
      <c r="Y20" s="4"/>
      <c r="Z20" s="4"/>
    </row>
    <row r="21" ht="19.5" customHeight="1">
      <c r="A21" s="42"/>
      <c r="B21" s="43" t="s">
        <v>26</v>
      </c>
      <c r="D21" s="44" t="s">
        <v>27</v>
      </c>
      <c r="E21" s="45">
        <f>E57</f>
        <v>4304</v>
      </c>
      <c r="F21" s="24" t="s">
        <v>28</v>
      </c>
      <c r="G21" s="4"/>
      <c r="H21" s="13"/>
      <c r="I21" s="13"/>
      <c r="J21" s="4"/>
      <c r="K21" s="14"/>
      <c r="L21" s="14"/>
      <c r="M21" s="8"/>
      <c r="N21" s="4"/>
      <c r="O21" s="46"/>
      <c r="P21" s="4"/>
      <c r="Q21" s="4"/>
      <c r="R21" s="4"/>
      <c r="S21" s="4"/>
      <c r="T21" s="16"/>
      <c r="U21" s="4"/>
      <c r="V21" s="4"/>
      <c r="W21" s="4"/>
      <c r="X21" s="4"/>
      <c r="Y21" s="4"/>
      <c r="Z21" s="4"/>
    </row>
    <row r="22" ht="12.75" customHeight="1">
      <c r="A22" s="47"/>
      <c r="B22" s="47"/>
      <c r="C22" s="47"/>
      <c r="D22" s="48" t="s">
        <v>29</v>
      </c>
      <c r="E22" s="49">
        <f>E21+P29</f>
        <v>5148</v>
      </c>
      <c r="F22" s="4"/>
      <c r="G22" s="4"/>
      <c r="H22" s="13"/>
      <c r="I22" s="14"/>
      <c r="J22" s="4"/>
      <c r="K22" s="8"/>
      <c r="L22" s="14"/>
      <c r="M22" s="14"/>
      <c r="N22" s="4"/>
      <c r="O22" s="50"/>
      <c r="P22" s="4"/>
      <c r="Q22" s="4"/>
      <c r="R22" s="4"/>
      <c r="S22" s="4"/>
      <c r="T22" s="16"/>
      <c r="U22" s="4"/>
      <c r="V22" s="4"/>
      <c r="W22" s="4"/>
      <c r="X22" s="4"/>
      <c r="Y22" s="4"/>
      <c r="Z22" s="4"/>
    </row>
    <row r="23" ht="12.75" customHeight="1">
      <c r="A23" s="19"/>
      <c r="B23" s="19"/>
      <c r="C23" s="14"/>
      <c r="D23" s="51"/>
      <c r="E23" s="52"/>
      <c r="F23" s="4"/>
      <c r="G23" s="4"/>
      <c r="H23" s="4"/>
      <c r="I23" s="4"/>
      <c r="J23" s="4"/>
      <c r="K23" s="14"/>
      <c r="L23" s="14"/>
      <c r="M23" s="14"/>
      <c r="N23" s="4"/>
      <c r="O23" s="4"/>
      <c r="P23" s="4"/>
      <c r="Q23" s="4"/>
      <c r="R23" s="4"/>
      <c r="S23" s="4"/>
      <c r="T23" s="16"/>
      <c r="U23" s="4"/>
      <c r="V23" s="4"/>
      <c r="W23" s="4"/>
      <c r="X23" s="4"/>
      <c r="Y23" s="4"/>
      <c r="Z23" s="4"/>
    </row>
    <row r="24" ht="12.75" customHeight="1">
      <c r="A24" s="53"/>
      <c r="B24" s="54" t="s">
        <v>30</v>
      </c>
      <c r="C24" s="54" t="s">
        <v>31</v>
      </c>
      <c r="D24" s="54" t="s">
        <v>32</v>
      </c>
      <c r="E24" s="54" t="s">
        <v>33</v>
      </c>
      <c r="F24" s="54" t="s">
        <v>34</v>
      </c>
      <c r="G24" s="4"/>
      <c r="H24" s="4"/>
      <c r="I24" s="4"/>
      <c r="J24" s="4"/>
      <c r="K24" s="14"/>
      <c r="L24" s="14"/>
      <c r="M24" s="4"/>
      <c r="N24" s="4"/>
      <c r="O24" s="4"/>
      <c r="P24" s="4"/>
      <c r="Q24" s="4"/>
      <c r="R24" s="4"/>
      <c r="S24" s="4"/>
      <c r="T24" s="16"/>
      <c r="U24" s="4"/>
      <c r="V24" s="4"/>
      <c r="W24" s="4"/>
      <c r="X24" s="4"/>
      <c r="Y24" s="4"/>
      <c r="Z24" s="4"/>
    </row>
    <row r="25" ht="12.75" customHeight="1">
      <c r="A25" s="55"/>
      <c r="B25" s="30"/>
      <c r="C25" s="30"/>
      <c r="D25" s="30"/>
      <c r="E25" s="30"/>
      <c r="F25" s="54"/>
      <c r="G25" s="4"/>
      <c r="H25" s="4"/>
      <c r="I25" s="4"/>
      <c r="J25" s="14"/>
      <c r="K25" s="14"/>
      <c r="L25" s="4"/>
      <c r="M25" s="4"/>
      <c r="N25" s="4"/>
      <c r="O25" s="4"/>
      <c r="P25" s="4"/>
      <c r="Q25" s="4"/>
      <c r="R25" s="4"/>
      <c r="S25" s="4"/>
      <c r="T25" s="16"/>
      <c r="U25" s="4"/>
      <c r="V25" s="4"/>
      <c r="W25" s="4"/>
      <c r="X25" s="4"/>
      <c r="Y25" s="4"/>
      <c r="Z25" s="4"/>
    </row>
    <row r="26" ht="12.75" customHeight="1">
      <c r="A26" s="56" t="s">
        <v>35</v>
      </c>
      <c r="B26" s="57">
        <v>44063.0</v>
      </c>
      <c r="C26" s="11">
        <v>444.0</v>
      </c>
      <c r="D26" s="58">
        <v>616.0</v>
      </c>
      <c r="E26" s="58">
        <f t="shared" ref="E26:E56" si="2">D26-C26</f>
        <v>172</v>
      </c>
      <c r="F26" s="59"/>
      <c r="G26" s="14"/>
      <c r="H26" s="4"/>
      <c r="I26" s="4"/>
      <c r="J26" s="14"/>
      <c r="K26" s="4"/>
      <c r="L26" s="4"/>
      <c r="M26" s="4"/>
      <c r="N26" s="4"/>
      <c r="O26" s="4"/>
      <c r="P26" s="4"/>
      <c r="Q26" s="4"/>
      <c r="R26" s="4"/>
      <c r="S26" s="4"/>
      <c r="T26" s="16"/>
      <c r="U26" s="4"/>
      <c r="V26" s="4"/>
      <c r="W26" s="4"/>
      <c r="X26" s="4"/>
      <c r="Y26" s="4"/>
      <c r="Z26" s="4"/>
    </row>
    <row r="27" ht="12.75" customHeight="1">
      <c r="B27" s="57">
        <v>44064.0</v>
      </c>
      <c r="C27" s="11">
        <v>0.0</v>
      </c>
      <c r="D27" s="58">
        <v>616.0</v>
      </c>
      <c r="E27" s="58">
        <f t="shared" si="2"/>
        <v>616</v>
      </c>
      <c r="F27" s="59"/>
      <c r="G27" s="4"/>
      <c r="H27" s="4"/>
      <c r="I27" s="4"/>
      <c r="J27" s="13"/>
      <c r="K27" s="4"/>
      <c r="L27" s="4" t="s">
        <v>36</v>
      </c>
      <c r="M27" s="4"/>
      <c r="N27" s="4" t="s">
        <v>37</v>
      </c>
      <c r="O27" s="4"/>
      <c r="P27" s="4" t="s">
        <v>38</v>
      </c>
      <c r="Q27" s="4"/>
      <c r="R27" s="4"/>
      <c r="S27" s="4"/>
      <c r="T27" s="16"/>
      <c r="U27" s="4"/>
      <c r="V27" s="4"/>
      <c r="W27" s="4"/>
      <c r="X27" s="4"/>
      <c r="Y27" s="4"/>
      <c r="Z27" s="4"/>
    </row>
    <row r="28" ht="12.75" customHeight="1">
      <c r="B28" s="57">
        <v>44065.0</v>
      </c>
      <c r="C28" s="11">
        <v>451.0</v>
      </c>
      <c r="D28" s="58">
        <v>616.0</v>
      </c>
      <c r="E28" s="58">
        <f t="shared" si="2"/>
        <v>165</v>
      </c>
      <c r="F28" s="59"/>
      <c r="G28" s="14"/>
      <c r="H28" s="4"/>
      <c r="I28" s="4"/>
      <c r="J28" s="4"/>
      <c r="K28" s="4"/>
      <c r="L28" s="4" t="s">
        <v>39</v>
      </c>
      <c r="M28" s="4"/>
      <c r="N28" s="4" t="s">
        <v>40</v>
      </c>
      <c r="O28" s="4"/>
      <c r="P28" s="4"/>
      <c r="Q28" s="4"/>
      <c r="R28" s="4"/>
      <c r="S28" s="4"/>
      <c r="T28" s="16"/>
      <c r="U28" s="4"/>
      <c r="V28" s="4"/>
      <c r="W28" s="4"/>
      <c r="X28" s="4"/>
      <c r="Y28" s="4"/>
      <c r="Z28" s="4"/>
    </row>
    <row r="29" ht="12.75" customHeight="1">
      <c r="B29" s="57">
        <v>44066.0</v>
      </c>
      <c r="C29" s="11">
        <f>400+450</f>
        <v>850</v>
      </c>
      <c r="D29" s="58">
        <v>616.0</v>
      </c>
      <c r="E29" s="60">
        <f t="shared" si="2"/>
        <v>-234</v>
      </c>
      <c r="F29" s="59"/>
      <c r="G29" s="13"/>
      <c r="H29" s="4"/>
      <c r="I29" s="4"/>
      <c r="J29" s="4"/>
      <c r="K29" s="4"/>
      <c r="L29" s="14">
        <f>D16-D57</f>
        <v>14</v>
      </c>
      <c r="M29" s="4"/>
      <c r="N29" s="13">
        <f>H10</f>
        <v>0</v>
      </c>
      <c r="O29" s="4"/>
      <c r="P29" s="52">
        <f>D14+E21-460-500-1100-1450-1600-750</f>
        <v>844</v>
      </c>
      <c r="Q29" s="14"/>
      <c r="R29" s="14"/>
      <c r="S29" s="4"/>
      <c r="T29" s="16"/>
      <c r="U29" s="4"/>
      <c r="V29" s="4"/>
      <c r="W29" s="4"/>
      <c r="X29" s="4"/>
      <c r="Y29" s="4"/>
      <c r="Z29" s="4"/>
    </row>
    <row r="30" ht="12.75" customHeight="1">
      <c r="B30" s="57">
        <v>44067.0</v>
      </c>
      <c r="C30" s="11">
        <f>150+250</f>
        <v>400</v>
      </c>
      <c r="D30" s="58">
        <v>616.0</v>
      </c>
      <c r="E30" s="58">
        <f t="shared" si="2"/>
        <v>216</v>
      </c>
      <c r="F30" s="59"/>
      <c r="G30" s="14"/>
      <c r="H30" s="4"/>
      <c r="I30" s="4"/>
      <c r="J30" s="14"/>
      <c r="K30" s="4"/>
      <c r="L30" s="61"/>
      <c r="M30" s="4"/>
      <c r="N30" s="13"/>
      <c r="O30" s="4"/>
      <c r="P30" s="62"/>
      <c r="Q30" s="4"/>
      <c r="R30" s="4"/>
      <c r="S30" s="4"/>
      <c r="T30" s="16"/>
      <c r="U30" s="4"/>
      <c r="V30" s="4"/>
      <c r="W30" s="4"/>
      <c r="X30" s="4"/>
      <c r="Y30" s="4"/>
      <c r="Z30" s="4"/>
    </row>
    <row r="31" ht="12.75" customHeight="1">
      <c r="B31" s="57">
        <v>44068.0</v>
      </c>
      <c r="C31" s="11">
        <v>590.0</v>
      </c>
      <c r="D31" s="58">
        <v>616.0</v>
      </c>
      <c r="E31" s="58">
        <f t="shared" si="2"/>
        <v>26</v>
      </c>
      <c r="F31" s="59"/>
      <c r="G31" s="14"/>
      <c r="H31" s="4"/>
      <c r="I31" s="4"/>
      <c r="J31" s="4"/>
      <c r="K31" s="4"/>
      <c r="L31" s="14"/>
      <c r="M31" s="4"/>
      <c r="N31" s="13"/>
      <c r="O31" s="4"/>
      <c r="P31" s="14"/>
      <c r="Q31" s="4"/>
      <c r="R31" s="4"/>
      <c r="S31" s="4"/>
      <c r="T31" s="16"/>
      <c r="U31" s="4"/>
      <c r="V31" s="4"/>
      <c r="W31" s="4"/>
      <c r="X31" s="4"/>
      <c r="Y31" s="4"/>
      <c r="Z31" s="4"/>
    </row>
    <row r="32" ht="12.75" customHeight="1">
      <c r="B32" s="57">
        <v>44069.0</v>
      </c>
      <c r="C32" s="11">
        <v>600.0</v>
      </c>
      <c r="D32" s="58">
        <v>616.0</v>
      </c>
      <c r="E32" s="58">
        <f t="shared" si="2"/>
        <v>16</v>
      </c>
      <c r="F32" s="59"/>
      <c r="G32" s="14"/>
      <c r="H32" s="63" t="s">
        <v>41</v>
      </c>
      <c r="M32" s="64"/>
      <c r="N32" s="14"/>
      <c r="O32" s="14"/>
      <c r="P32" s="14"/>
      <c r="Q32" s="4"/>
      <c r="R32" s="4"/>
      <c r="S32" s="4"/>
      <c r="T32" s="16"/>
      <c r="U32" s="4"/>
      <c r="V32" s="4"/>
      <c r="W32" s="4"/>
      <c r="X32" s="4"/>
      <c r="Y32" s="4"/>
      <c r="Z32" s="4"/>
    </row>
    <row r="33" ht="12.75" customHeight="1">
      <c r="A33" s="65" t="s">
        <v>42</v>
      </c>
      <c r="B33" s="57">
        <v>44070.0</v>
      </c>
      <c r="C33" s="11">
        <v>200.0</v>
      </c>
      <c r="D33" s="58">
        <v>616.0</v>
      </c>
      <c r="E33" s="58">
        <f t="shared" si="2"/>
        <v>416</v>
      </c>
      <c r="F33" s="59"/>
      <c r="G33" s="14"/>
      <c r="H33" s="64"/>
      <c r="I33" s="64" t="s">
        <v>43</v>
      </c>
      <c r="J33" s="64" t="s">
        <v>44</v>
      </c>
      <c r="K33" s="64"/>
      <c r="L33" s="66"/>
      <c r="M33" s="64"/>
      <c r="N33" s="14"/>
      <c r="O33" s="4"/>
      <c r="P33" s="67"/>
      <c r="Q33" s="4"/>
      <c r="R33" s="4"/>
      <c r="S33" s="4"/>
      <c r="T33" s="16"/>
      <c r="U33" s="4"/>
      <c r="V33" s="4"/>
      <c r="W33" s="4"/>
      <c r="X33" s="4"/>
      <c r="Y33" s="4"/>
      <c r="Z33" s="4"/>
    </row>
    <row r="34" ht="12.75" customHeight="1">
      <c r="B34" s="57">
        <v>44071.0</v>
      </c>
      <c r="C34" s="11">
        <v>200.0</v>
      </c>
      <c r="D34" s="58">
        <v>616.0</v>
      </c>
      <c r="E34" s="58">
        <f t="shared" si="2"/>
        <v>416</v>
      </c>
      <c r="F34" s="59"/>
      <c r="G34" s="14"/>
      <c r="H34" s="64">
        <v>1.0</v>
      </c>
      <c r="I34" s="64" t="s">
        <v>45</v>
      </c>
      <c r="J34" s="68">
        <v>3.0</v>
      </c>
      <c r="K34" s="69"/>
      <c r="L34" s="66"/>
      <c r="M34" s="66"/>
      <c r="N34" s="14"/>
      <c r="O34" s="4"/>
      <c r="P34" s="4">
        <v>1.0</v>
      </c>
      <c r="Q34" s="4" t="s">
        <v>46</v>
      </c>
      <c r="R34" s="69">
        <v>3.0</v>
      </c>
      <c r="S34" s="4"/>
      <c r="T34" s="16"/>
      <c r="U34" s="4"/>
      <c r="V34" s="4"/>
      <c r="W34" s="4"/>
      <c r="X34" s="4"/>
      <c r="Y34" s="4"/>
      <c r="Z34" s="4"/>
    </row>
    <row r="35" ht="12.75" customHeight="1">
      <c r="B35" s="57">
        <v>44072.0</v>
      </c>
      <c r="C35" s="11">
        <v>600.0</v>
      </c>
      <c r="D35" s="58">
        <v>616.0</v>
      </c>
      <c r="E35" s="58">
        <f t="shared" si="2"/>
        <v>16</v>
      </c>
      <c r="F35" s="59"/>
      <c r="G35" s="14"/>
      <c r="H35" s="64">
        <v>2.0</v>
      </c>
      <c r="I35" s="64" t="s">
        <v>47</v>
      </c>
      <c r="J35" s="68">
        <v>2.0</v>
      </c>
      <c r="K35" s="69"/>
      <c r="L35" s="66"/>
      <c r="M35" s="66"/>
      <c r="N35" s="4"/>
      <c r="O35" s="14"/>
      <c r="P35" s="4">
        <v>2.0</v>
      </c>
      <c r="Q35" s="4" t="s">
        <v>48</v>
      </c>
      <c r="R35" s="69">
        <v>1.0</v>
      </c>
      <c r="S35" s="4"/>
      <c r="T35" s="16"/>
      <c r="U35" s="4"/>
      <c r="V35" s="4"/>
      <c r="W35" s="4"/>
      <c r="X35" s="4"/>
      <c r="Y35" s="4"/>
      <c r="Z35" s="4"/>
    </row>
    <row r="36" ht="12.75" customHeight="1">
      <c r="B36" s="57">
        <v>44073.0</v>
      </c>
      <c r="C36" s="11">
        <v>600.0</v>
      </c>
      <c r="D36" s="58">
        <v>616.0</v>
      </c>
      <c r="E36" s="58">
        <f t="shared" si="2"/>
        <v>16</v>
      </c>
      <c r="F36" s="59"/>
      <c r="G36" s="14"/>
      <c r="H36" s="64">
        <v>3.0</v>
      </c>
      <c r="I36" s="64" t="s">
        <v>49</v>
      </c>
      <c r="J36" s="68">
        <v>2.0</v>
      </c>
      <c r="K36" s="69"/>
      <c r="L36" s="66"/>
      <c r="M36" s="66"/>
      <c r="N36" s="4"/>
      <c r="O36" s="14"/>
      <c r="P36" s="4">
        <v>3.0</v>
      </c>
      <c r="Q36" s="4" t="s">
        <v>50</v>
      </c>
      <c r="R36" s="69">
        <v>1.0</v>
      </c>
      <c r="S36" s="4"/>
      <c r="T36" s="16"/>
      <c r="U36" s="4"/>
      <c r="V36" s="4"/>
      <c r="W36" s="4"/>
      <c r="X36" s="4"/>
      <c r="Y36" s="4"/>
      <c r="Z36" s="4"/>
    </row>
    <row r="37" ht="12.75" customHeight="1">
      <c r="B37" s="57">
        <v>44074.0</v>
      </c>
      <c r="C37" s="11">
        <v>600.0</v>
      </c>
      <c r="D37" s="58">
        <v>616.0</v>
      </c>
      <c r="E37" s="58">
        <f t="shared" si="2"/>
        <v>16</v>
      </c>
      <c r="F37" s="59"/>
      <c r="G37" s="14"/>
      <c r="H37" s="64">
        <v>4.0</v>
      </c>
      <c r="I37" s="64" t="s">
        <v>51</v>
      </c>
      <c r="J37" s="68">
        <v>3.0</v>
      </c>
      <c r="K37" s="69"/>
      <c r="L37" s="66"/>
      <c r="M37" s="66"/>
      <c r="N37" s="4"/>
      <c r="O37" s="4"/>
      <c r="P37" s="4">
        <v>4.0</v>
      </c>
      <c r="Q37" s="4" t="s">
        <v>52</v>
      </c>
      <c r="R37" s="69">
        <v>1.0</v>
      </c>
      <c r="S37" s="4"/>
      <c r="T37" s="16"/>
      <c r="U37" s="4"/>
      <c r="V37" s="4"/>
      <c r="W37" s="4"/>
      <c r="X37" s="4"/>
      <c r="Y37" s="4"/>
      <c r="Z37" s="4"/>
    </row>
    <row r="38" ht="12.75" customHeight="1">
      <c r="B38" s="57">
        <v>44075.0</v>
      </c>
      <c r="C38" s="11">
        <f>600+200</f>
        <v>800</v>
      </c>
      <c r="D38" s="58">
        <v>616.0</v>
      </c>
      <c r="E38" s="70">
        <f t="shared" si="2"/>
        <v>-184</v>
      </c>
      <c r="F38" s="59"/>
      <c r="G38" s="4"/>
      <c r="H38" s="64">
        <v>5.0</v>
      </c>
      <c r="I38" s="64" t="s">
        <v>53</v>
      </c>
      <c r="J38" s="68">
        <v>1.0</v>
      </c>
      <c r="K38" s="69"/>
      <c r="L38" s="66"/>
      <c r="M38" s="66"/>
      <c r="N38" s="4"/>
      <c r="O38" s="4"/>
      <c r="P38" s="4">
        <v>5.0</v>
      </c>
      <c r="Q38" s="4" t="s">
        <v>54</v>
      </c>
      <c r="R38" s="69">
        <v>1.0</v>
      </c>
      <c r="S38" s="4"/>
      <c r="T38" s="16"/>
      <c r="U38" s="4"/>
      <c r="V38" s="4"/>
      <c r="W38" s="4"/>
      <c r="X38" s="4"/>
      <c r="Y38" s="4"/>
      <c r="Z38" s="4"/>
    </row>
    <row r="39" ht="12.75" customHeight="1">
      <c r="B39" s="57">
        <v>44076.0</v>
      </c>
      <c r="C39" s="11">
        <f>177+261</f>
        <v>438</v>
      </c>
      <c r="D39" s="58">
        <v>616.0</v>
      </c>
      <c r="E39" s="58">
        <f t="shared" si="2"/>
        <v>178</v>
      </c>
      <c r="F39" s="71"/>
      <c r="G39" s="4"/>
      <c r="H39" s="64">
        <v>6.0</v>
      </c>
      <c r="I39" s="64" t="s">
        <v>55</v>
      </c>
      <c r="J39" s="68">
        <v>4.0</v>
      </c>
      <c r="K39" s="69"/>
      <c r="L39" s="66"/>
      <c r="M39" s="66"/>
      <c r="N39" s="14"/>
      <c r="O39" s="4"/>
      <c r="P39" s="4">
        <v>6.0</v>
      </c>
      <c r="Q39" s="4" t="s">
        <v>56</v>
      </c>
      <c r="R39" s="69">
        <v>1.0</v>
      </c>
      <c r="S39" s="4"/>
      <c r="T39" s="16"/>
      <c r="U39" s="4"/>
      <c r="V39" s="4"/>
      <c r="W39" s="4"/>
      <c r="X39" s="4"/>
      <c r="Y39" s="4"/>
      <c r="Z39" s="4"/>
    </row>
    <row r="40" ht="12.75" customHeight="1">
      <c r="B40" s="57">
        <v>44077.0</v>
      </c>
      <c r="C40" s="11">
        <v>600.0</v>
      </c>
      <c r="D40" s="58">
        <v>616.0</v>
      </c>
      <c r="E40" s="58">
        <f t="shared" si="2"/>
        <v>16</v>
      </c>
      <c r="F40" s="54"/>
      <c r="G40" s="14"/>
      <c r="H40" s="64">
        <v>7.0</v>
      </c>
      <c r="I40" s="64" t="s">
        <v>57</v>
      </c>
      <c r="J40" s="68">
        <v>2.0</v>
      </c>
      <c r="K40" s="69"/>
      <c r="L40" s="66"/>
      <c r="M40" s="66"/>
      <c r="N40" s="4"/>
      <c r="O40" s="4"/>
      <c r="P40" s="4">
        <v>7.0</v>
      </c>
      <c r="Q40" s="4" t="s">
        <v>58</v>
      </c>
      <c r="R40" s="69">
        <v>2.0</v>
      </c>
      <c r="S40" s="4"/>
      <c r="T40" s="16"/>
      <c r="U40" s="4"/>
      <c r="V40" s="4"/>
      <c r="W40" s="4"/>
      <c r="X40" s="4"/>
      <c r="Y40" s="4"/>
      <c r="Z40" s="4"/>
    </row>
    <row r="41" ht="12.75" customHeight="1">
      <c r="A41" s="65" t="s">
        <v>59</v>
      </c>
      <c r="B41" s="57">
        <v>44078.0</v>
      </c>
      <c r="C41" s="11">
        <v>508.0</v>
      </c>
      <c r="D41" s="58">
        <v>616.0</v>
      </c>
      <c r="E41" s="58">
        <f t="shared" si="2"/>
        <v>108</v>
      </c>
      <c r="F41" s="59"/>
      <c r="G41" s="4"/>
      <c r="H41" s="64">
        <v>8.0</v>
      </c>
      <c r="I41" s="64" t="s">
        <v>60</v>
      </c>
      <c r="J41" s="68">
        <v>2.0</v>
      </c>
      <c r="K41" s="69"/>
      <c r="L41" s="66"/>
      <c r="M41" s="66"/>
      <c r="N41" s="14"/>
      <c r="O41" s="14"/>
      <c r="P41" s="4">
        <v>8.0</v>
      </c>
      <c r="Q41" s="4" t="s">
        <v>61</v>
      </c>
      <c r="R41" s="69">
        <v>1.0</v>
      </c>
      <c r="S41" s="4"/>
      <c r="T41" s="16"/>
      <c r="U41" s="4"/>
      <c r="V41" s="4"/>
      <c r="W41" s="4"/>
      <c r="X41" s="4"/>
      <c r="Y41" s="4"/>
      <c r="Z41" s="4"/>
    </row>
    <row r="42" ht="12.75" customHeight="1">
      <c r="B42" s="57">
        <v>44079.0</v>
      </c>
      <c r="C42" s="11">
        <v>150.0</v>
      </c>
      <c r="D42" s="58">
        <v>616.0</v>
      </c>
      <c r="E42" s="58">
        <f t="shared" si="2"/>
        <v>466</v>
      </c>
      <c r="F42" s="59"/>
      <c r="G42" s="4"/>
      <c r="H42" s="64">
        <v>9.0</v>
      </c>
      <c r="I42" s="64" t="s">
        <v>62</v>
      </c>
      <c r="J42" s="68">
        <v>2.0</v>
      </c>
      <c r="K42" s="69"/>
      <c r="L42" s="66"/>
      <c r="M42" s="66"/>
      <c r="N42" s="4"/>
      <c r="O42" s="4"/>
      <c r="P42" s="4">
        <v>9.0</v>
      </c>
      <c r="Q42" s="4" t="s">
        <v>63</v>
      </c>
      <c r="R42" s="69">
        <v>1.0</v>
      </c>
      <c r="S42" s="4"/>
      <c r="T42" s="16"/>
      <c r="U42" s="4"/>
      <c r="V42" s="4"/>
      <c r="W42" s="4"/>
      <c r="X42" s="4"/>
      <c r="Y42" s="4"/>
      <c r="Z42" s="4"/>
    </row>
    <row r="43" ht="12.75" customHeight="1">
      <c r="B43" s="57">
        <v>44080.0</v>
      </c>
      <c r="C43" s="11">
        <v>180.0</v>
      </c>
      <c r="D43" s="58">
        <v>616.0</v>
      </c>
      <c r="E43" s="58">
        <f t="shared" si="2"/>
        <v>436</v>
      </c>
      <c r="F43" s="59"/>
      <c r="G43" s="14"/>
      <c r="H43" s="64">
        <v>10.0</v>
      </c>
      <c r="I43" s="64" t="s">
        <v>64</v>
      </c>
      <c r="J43" s="68">
        <v>3.0</v>
      </c>
      <c r="K43" s="69"/>
      <c r="L43" s="66"/>
      <c r="M43" s="66"/>
      <c r="N43" s="14"/>
      <c r="O43" s="14"/>
      <c r="P43" s="4">
        <v>10.0</v>
      </c>
      <c r="Q43" s="4" t="s">
        <v>65</v>
      </c>
      <c r="R43" s="69">
        <v>1.0</v>
      </c>
      <c r="S43" s="4"/>
      <c r="T43" s="16"/>
      <c r="U43" s="4"/>
      <c r="V43" s="4"/>
      <c r="W43" s="4"/>
      <c r="X43" s="4"/>
      <c r="Y43" s="4"/>
      <c r="Z43" s="4"/>
    </row>
    <row r="44" ht="12.75" customHeight="1">
      <c r="B44" s="57">
        <v>44081.0</v>
      </c>
      <c r="C44" s="11">
        <v>633.0</v>
      </c>
      <c r="D44" s="58">
        <v>616.0</v>
      </c>
      <c r="E44" s="60">
        <f t="shared" si="2"/>
        <v>-17</v>
      </c>
      <c r="F44" s="59"/>
      <c r="G44" s="4"/>
      <c r="H44" s="64">
        <v>11.0</v>
      </c>
      <c r="I44" s="64" t="s">
        <v>66</v>
      </c>
      <c r="J44" s="68">
        <v>3.0</v>
      </c>
      <c r="K44" s="69"/>
      <c r="L44" s="66"/>
      <c r="M44" s="66"/>
      <c r="N44" s="4"/>
      <c r="O44" s="4"/>
      <c r="P44" s="4"/>
      <c r="Q44" s="4"/>
      <c r="R44" s="69"/>
      <c r="S44" s="4"/>
      <c r="T44" s="16"/>
      <c r="U44" s="4"/>
      <c r="V44" s="4"/>
      <c r="W44" s="4"/>
      <c r="X44" s="4"/>
      <c r="Y44" s="4"/>
      <c r="Z44" s="4"/>
    </row>
    <row r="45" ht="12.75" customHeight="1">
      <c r="B45" s="57">
        <v>44082.0</v>
      </c>
      <c r="C45" s="11">
        <v>448.0</v>
      </c>
      <c r="D45" s="58">
        <v>616.0</v>
      </c>
      <c r="E45" s="58">
        <f t="shared" si="2"/>
        <v>168</v>
      </c>
      <c r="F45" s="59"/>
      <c r="G45" s="4"/>
      <c r="H45" s="64">
        <v>12.0</v>
      </c>
      <c r="I45" s="64" t="s">
        <v>67</v>
      </c>
      <c r="J45" s="68">
        <v>3.0</v>
      </c>
      <c r="K45" s="69"/>
      <c r="L45" s="66"/>
      <c r="M45" s="66"/>
      <c r="N45" s="4"/>
      <c r="O45" s="4"/>
      <c r="P45" s="4"/>
      <c r="Q45" s="4"/>
      <c r="R45" s="69"/>
      <c r="S45" s="4"/>
      <c r="T45" s="16"/>
      <c r="U45" s="4"/>
      <c r="V45" s="4"/>
      <c r="W45" s="4"/>
      <c r="X45" s="4"/>
      <c r="Y45" s="4"/>
      <c r="Z45" s="4"/>
    </row>
    <row r="46" ht="12.75" customHeight="1">
      <c r="B46" s="57">
        <v>44083.0</v>
      </c>
      <c r="C46" s="11">
        <v>600.0</v>
      </c>
      <c r="D46" s="58">
        <v>616.0</v>
      </c>
      <c r="E46" s="58">
        <f t="shared" si="2"/>
        <v>16</v>
      </c>
      <c r="F46" s="59"/>
      <c r="G46" s="14"/>
      <c r="H46" s="64">
        <v>13.0</v>
      </c>
      <c r="I46" s="64" t="s">
        <v>68</v>
      </c>
      <c r="J46" s="68">
        <v>2.0</v>
      </c>
      <c r="K46" s="69"/>
      <c r="L46" s="66"/>
      <c r="M46" s="66"/>
      <c r="N46" s="4"/>
      <c r="O46" s="4"/>
      <c r="P46" s="4"/>
      <c r="Q46" s="4"/>
      <c r="R46" s="69"/>
      <c r="S46" s="4"/>
      <c r="T46" s="16"/>
      <c r="U46" s="4"/>
      <c r="V46" s="4"/>
      <c r="W46" s="4"/>
      <c r="X46" s="4"/>
      <c r="Y46" s="4"/>
      <c r="Z46" s="4"/>
    </row>
    <row r="47" ht="12.75" customHeight="1">
      <c r="B47" s="57">
        <v>44084.0</v>
      </c>
      <c r="C47" s="11">
        <v>0.0</v>
      </c>
      <c r="D47" s="58">
        <v>616.0</v>
      </c>
      <c r="E47" s="58">
        <f t="shared" si="2"/>
        <v>616</v>
      </c>
      <c r="F47" s="59"/>
      <c r="G47" s="4"/>
      <c r="H47" s="64">
        <v>14.0</v>
      </c>
      <c r="I47" s="64" t="s">
        <v>69</v>
      </c>
      <c r="J47" s="63">
        <v>1.0</v>
      </c>
      <c r="K47" s="69"/>
      <c r="L47" s="66"/>
      <c r="M47" s="66"/>
      <c r="N47" s="4"/>
      <c r="O47" s="4"/>
      <c r="P47" s="4"/>
      <c r="Q47" s="4"/>
      <c r="R47" s="69"/>
      <c r="S47" s="4"/>
      <c r="T47" s="16"/>
      <c r="U47" s="4"/>
      <c r="V47" s="4"/>
      <c r="W47" s="4"/>
      <c r="X47" s="4"/>
      <c r="Y47" s="4"/>
      <c r="Z47" s="4"/>
    </row>
    <row r="48" ht="12.75" customHeight="1">
      <c r="B48" s="57">
        <v>44085.0</v>
      </c>
      <c r="C48" s="11">
        <v>600.0</v>
      </c>
      <c r="D48" s="58">
        <v>616.0</v>
      </c>
      <c r="E48" s="58">
        <f t="shared" si="2"/>
        <v>16</v>
      </c>
      <c r="F48" s="59"/>
      <c r="G48" s="4"/>
      <c r="H48" s="64">
        <v>15.0</v>
      </c>
      <c r="I48" s="64" t="s">
        <v>70</v>
      </c>
      <c r="J48" s="68">
        <v>2.0</v>
      </c>
      <c r="K48" s="69"/>
      <c r="L48" s="66"/>
      <c r="M48" s="66"/>
      <c r="N48" s="4"/>
      <c r="O48" s="4"/>
      <c r="P48" s="4"/>
      <c r="Q48" s="4"/>
      <c r="R48" s="69"/>
      <c r="S48" s="4"/>
      <c r="T48" s="16"/>
      <c r="U48" s="4"/>
      <c r="V48" s="4"/>
      <c r="W48" s="4"/>
      <c r="X48" s="4"/>
      <c r="Y48" s="4"/>
      <c r="Z48" s="4"/>
    </row>
    <row r="49" ht="12.75" customHeight="1">
      <c r="A49" s="65" t="s">
        <v>71</v>
      </c>
      <c r="B49" s="57">
        <v>44086.0</v>
      </c>
      <c r="C49" s="11">
        <v>600.0</v>
      </c>
      <c r="D49" s="58">
        <v>616.0</v>
      </c>
      <c r="E49" s="58">
        <f t="shared" si="2"/>
        <v>16</v>
      </c>
      <c r="F49" s="59"/>
      <c r="G49" s="4"/>
      <c r="H49" s="64">
        <v>16.0</v>
      </c>
      <c r="I49" s="64" t="s">
        <v>72</v>
      </c>
      <c r="J49" s="68">
        <v>1.0</v>
      </c>
      <c r="K49" s="69"/>
      <c r="L49" s="66"/>
      <c r="M49" s="66"/>
      <c r="N49" s="4"/>
      <c r="O49" s="5"/>
      <c r="P49" s="4"/>
      <c r="Q49" s="4"/>
      <c r="R49" s="4"/>
      <c r="S49" s="4"/>
      <c r="T49" s="16"/>
      <c r="U49" s="4"/>
      <c r="V49" s="4"/>
      <c r="W49" s="4"/>
      <c r="X49" s="4"/>
      <c r="Y49" s="4"/>
      <c r="Z49" s="4"/>
    </row>
    <row r="50" ht="12.75" customHeight="1">
      <c r="B50" s="57">
        <v>44087.0</v>
      </c>
      <c r="C50" s="11">
        <v>600.0</v>
      </c>
      <c r="D50" s="58">
        <v>616.0</v>
      </c>
      <c r="E50" s="58">
        <f t="shared" si="2"/>
        <v>16</v>
      </c>
      <c r="F50" s="54"/>
      <c r="G50" s="4"/>
      <c r="H50" s="64">
        <v>17.0</v>
      </c>
      <c r="I50" s="64" t="s">
        <v>73</v>
      </c>
      <c r="J50" s="68">
        <v>1.0</v>
      </c>
      <c r="K50" s="69"/>
      <c r="L50" s="64"/>
      <c r="M50" s="64"/>
      <c r="N50" s="4"/>
      <c r="O50" s="4"/>
      <c r="P50" s="4"/>
      <c r="Q50" s="4"/>
      <c r="R50" s="4"/>
      <c r="S50" s="4"/>
      <c r="T50" s="16"/>
      <c r="U50" s="4"/>
      <c r="V50" s="4"/>
      <c r="W50" s="4"/>
      <c r="X50" s="4"/>
      <c r="Y50" s="4"/>
      <c r="Z50" s="4"/>
    </row>
    <row r="51" ht="12.75" customHeight="1">
      <c r="B51" s="57">
        <v>44088.0</v>
      </c>
      <c r="C51" s="11">
        <v>600.0</v>
      </c>
      <c r="D51" s="58">
        <v>616.0</v>
      </c>
      <c r="E51" s="58">
        <f t="shared" si="2"/>
        <v>16</v>
      </c>
      <c r="F51" s="71"/>
      <c r="G51" s="8"/>
      <c r="H51" s="64">
        <v>18.0</v>
      </c>
      <c r="I51" s="64" t="s">
        <v>74</v>
      </c>
      <c r="J51" s="63">
        <v>1.0</v>
      </c>
      <c r="K51" s="69"/>
      <c r="L51" s="64"/>
      <c r="M51" s="64"/>
      <c r="N51" s="4"/>
      <c r="O51" s="4"/>
      <c r="P51" s="4"/>
      <c r="Q51" s="4"/>
      <c r="R51" s="4"/>
      <c r="S51" s="4"/>
      <c r="T51" s="16"/>
      <c r="U51" s="4"/>
      <c r="V51" s="4"/>
      <c r="W51" s="4"/>
      <c r="X51" s="4"/>
      <c r="Y51" s="4"/>
      <c r="Z51" s="4"/>
    </row>
    <row r="52" ht="12.75" customHeight="1">
      <c r="B52" s="57">
        <v>44089.0</v>
      </c>
      <c r="C52" s="11">
        <v>600.0</v>
      </c>
      <c r="D52" s="58">
        <v>616.0</v>
      </c>
      <c r="E52" s="58">
        <f t="shared" si="2"/>
        <v>16</v>
      </c>
      <c r="F52" s="71"/>
      <c r="G52" s="14"/>
      <c r="H52" s="64">
        <v>19.0</v>
      </c>
      <c r="I52" s="64" t="s">
        <v>75</v>
      </c>
      <c r="J52" s="68">
        <v>2.0</v>
      </c>
      <c r="K52" s="69"/>
      <c r="L52" s="64"/>
      <c r="M52" s="64"/>
      <c r="N52" s="4"/>
      <c r="O52" s="4"/>
      <c r="P52" s="4"/>
      <c r="Q52" s="4"/>
      <c r="R52" s="4"/>
      <c r="S52" s="4"/>
      <c r="T52" s="16"/>
      <c r="U52" s="4"/>
      <c r="V52" s="4"/>
      <c r="W52" s="4"/>
      <c r="X52" s="4"/>
      <c r="Y52" s="4"/>
      <c r="Z52" s="4"/>
    </row>
    <row r="53" ht="12.75" customHeight="1">
      <c r="B53" s="57">
        <v>44090.0</v>
      </c>
      <c r="C53" s="11">
        <v>600.0</v>
      </c>
      <c r="D53" s="58">
        <v>616.0</v>
      </c>
      <c r="E53" s="58">
        <f t="shared" si="2"/>
        <v>16</v>
      </c>
      <c r="F53" s="71"/>
      <c r="G53" s="14"/>
      <c r="H53" s="64">
        <v>20.0</v>
      </c>
      <c r="I53" s="64" t="s">
        <v>76</v>
      </c>
      <c r="J53" s="68">
        <v>1.0</v>
      </c>
      <c r="K53" s="69"/>
      <c r="L53" s="64"/>
      <c r="M53" s="64"/>
      <c r="N53" s="4"/>
      <c r="O53" s="4"/>
      <c r="P53" s="4"/>
      <c r="Q53" s="4"/>
      <c r="R53" s="4"/>
      <c r="S53" s="4"/>
      <c r="T53" s="16"/>
      <c r="U53" s="4"/>
      <c r="V53" s="4"/>
      <c r="W53" s="4"/>
      <c r="X53" s="4"/>
      <c r="Y53" s="4"/>
      <c r="Z53" s="4"/>
    </row>
    <row r="54" ht="12.75" customHeight="1">
      <c r="B54" s="57">
        <v>44091.0</v>
      </c>
      <c r="C54" s="11">
        <v>100.0</v>
      </c>
      <c r="D54" s="58">
        <v>616.0</v>
      </c>
      <c r="E54" s="58">
        <f t="shared" si="2"/>
        <v>516</v>
      </c>
      <c r="F54" s="71"/>
      <c r="G54" s="4"/>
      <c r="H54" s="64">
        <v>21.0</v>
      </c>
      <c r="I54" s="64" t="s">
        <v>77</v>
      </c>
      <c r="J54" s="68">
        <v>1.0</v>
      </c>
      <c r="K54" s="69"/>
      <c r="L54" s="64"/>
      <c r="M54" s="64"/>
      <c r="N54" s="4"/>
      <c r="O54" s="4"/>
      <c r="P54" s="4"/>
      <c r="Q54" s="4"/>
      <c r="R54" s="4"/>
      <c r="S54" s="4"/>
      <c r="T54" s="16"/>
      <c r="U54" s="4"/>
      <c r="V54" s="4"/>
      <c r="W54" s="4"/>
      <c r="X54" s="4"/>
      <c r="Y54" s="4"/>
      <c r="Z54" s="4"/>
    </row>
    <row r="55" ht="12.75" customHeight="1">
      <c r="B55" s="57">
        <v>44092.0</v>
      </c>
      <c r="C55" s="11">
        <v>600.0</v>
      </c>
      <c r="D55" s="58">
        <v>616.0</v>
      </c>
      <c r="E55" s="58">
        <f t="shared" si="2"/>
        <v>16</v>
      </c>
      <c r="F55" s="71"/>
      <c r="G55" s="4"/>
      <c r="H55" s="64">
        <v>22.0</v>
      </c>
      <c r="I55" s="64" t="s">
        <v>78</v>
      </c>
      <c r="J55" s="68">
        <v>12.0</v>
      </c>
      <c r="K55" s="69"/>
      <c r="L55" s="64"/>
      <c r="M55" s="64"/>
      <c r="N55" s="4"/>
      <c r="O55" s="4"/>
      <c r="P55" s="4"/>
      <c r="Q55" s="4"/>
      <c r="R55" s="4"/>
      <c r="S55" s="4"/>
      <c r="T55" s="16"/>
      <c r="U55" s="4"/>
      <c r="V55" s="4"/>
      <c r="W55" s="4"/>
      <c r="X55" s="4"/>
      <c r="Y55" s="4"/>
      <c r="Z55" s="4"/>
    </row>
    <row r="56" ht="12.75" customHeight="1">
      <c r="A56" s="65"/>
      <c r="B56" s="57">
        <v>44093.0</v>
      </c>
      <c r="C56" s="11">
        <v>600.0</v>
      </c>
      <c r="D56" s="58">
        <v>616.0</v>
      </c>
      <c r="E56" s="58">
        <f t="shared" si="2"/>
        <v>16</v>
      </c>
      <c r="F56" s="71"/>
      <c r="G56" s="4"/>
      <c r="H56" s="4">
        <v>23.0</v>
      </c>
      <c r="I56" s="4" t="s">
        <v>79</v>
      </c>
      <c r="J56" s="69">
        <v>12.0</v>
      </c>
      <c r="K56" s="69"/>
      <c r="L56" s="4"/>
      <c r="M56" s="4"/>
      <c r="N56" s="4"/>
      <c r="O56" s="4"/>
      <c r="P56" s="4"/>
      <c r="Q56" s="4"/>
      <c r="R56" s="4"/>
      <c r="S56" s="4"/>
      <c r="T56" s="16"/>
      <c r="U56" s="4"/>
      <c r="V56" s="4"/>
      <c r="W56" s="4"/>
      <c r="X56" s="4"/>
      <c r="Y56" s="4"/>
      <c r="Z56" s="4"/>
    </row>
    <row r="57" ht="12.75" customHeight="1">
      <c r="A57" s="72"/>
      <c r="B57" s="73" t="s">
        <v>22</v>
      </c>
      <c r="C57" s="7"/>
      <c r="D57" s="74">
        <f t="shared" ref="D57:E57" si="3">SUM(D26:D56)</f>
        <v>19096</v>
      </c>
      <c r="E57" s="74">
        <f t="shared" si="3"/>
        <v>4304</v>
      </c>
      <c r="F57" s="74"/>
      <c r="G57" s="4"/>
      <c r="H57" s="4"/>
      <c r="I57" s="13"/>
      <c r="J57" s="69"/>
      <c r="K57" s="69"/>
      <c r="L57" s="4"/>
      <c r="M57" s="4"/>
      <c r="N57" s="4"/>
      <c r="O57" s="4"/>
      <c r="P57" s="4"/>
      <c r="Q57" s="4"/>
      <c r="R57" s="4"/>
      <c r="S57" s="4"/>
      <c r="T57" s="16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6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6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6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6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6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6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6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6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6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6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6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6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6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6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6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A2:B2"/>
    <mergeCell ref="D2:E2"/>
    <mergeCell ref="A12:C13"/>
    <mergeCell ref="D12:E13"/>
    <mergeCell ref="A14:C15"/>
    <mergeCell ref="D14:E15"/>
    <mergeCell ref="D16:E17"/>
    <mergeCell ref="A41:A48"/>
    <mergeCell ref="A49:A55"/>
    <mergeCell ref="B57:C57"/>
    <mergeCell ref="A16:C17"/>
    <mergeCell ref="B21:C21"/>
    <mergeCell ref="A26:A32"/>
    <mergeCell ref="H32:L32"/>
    <mergeCell ref="A33:A40"/>
    <mergeCell ref="D18:E19"/>
    <mergeCell ref="A18:C19"/>
  </mergeCells>
  <conditionalFormatting sqref="D26:E56">
    <cfRule type="cellIs" dxfId="0" priority="1" stopIfTrue="1" operator="greaterThanOrEqual">
      <formula>0</formula>
    </cfRule>
  </conditionalFormatting>
  <conditionalFormatting sqref="D26:E56">
    <cfRule type="cellIs" dxfId="1" priority="2" stopIfTrue="1" operator="lessThan">
      <formula>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