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TIKTOK" sheetId="1" r:id="rId4"/>
    <sheet state="visible" name="INSTAGRAM" sheetId="2" r:id="rId5"/>
  </sheets>
  <definedNames/>
  <calcPr/>
</workbook>
</file>

<file path=xl/sharedStrings.xml><?xml version="1.0" encoding="utf-8"?>
<sst xmlns="http://schemas.openxmlformats.org/spreadsheetml/2006/main" count="265" uniqueCount="130">
  <si>
    <t>Наценка при постоплате: 5% за 30 календарных дней
Эксклюзив (не рекламируем конкурентов): от 20% от стоимости за 1 месяц
На приезд артиста в дом и некоторые категории рекламируемых товаров может действовать повышающий коэффициент
Все цены указаны без учета НДС.</t>
  </si>
  <si>
    <t>Блогер</t>
  </si>
  <si>
    <t>Информация о канале</t>
  </si>
  <si>
    <t>Бренды \ Челленджи</t>
  </si>
  <si>
    <t>Музыка</t>
  </si>
  <si>
    <t>Аудитория</t>
  </si>
  <si>
    <t>Среднее кол-во просмотров</t>
  </si>
  <si>
    <t>Статистика</t>
  </si>
  <si>
    <t>Цены</t>
  </si>
  <si>
    <t>DREAM TEAM HOUSE</t>
  </si>
  <si>
    <t>Ликвидатор Олег</t>
  </si>
  <si>
    <t>Lianayel</t>
  </si>
  <si>
    <t>Nastia_rizik</t>
  </si>
  <si>
    <t>lygalov</t>
  </si>
  <si>
    <t>Klymtok</t>
  </si>
  <si>
    <t>levinskii</t>
  </si>
  <si>
    <t>Ира Блан</t>
  </si>
  <si>
    <t>Dream_team_house</t>
  </si>
  <si>
    <t>SWAG HOUSE</t>
  </si>
  <si>
    <t>twins.verz.parodies</t>
  </si>
  <si>
    <t>700 000</t>
  </si>
  <si>
    <t>alinaandkristinaa</t>
  </si>
  <si>
    <t>350 000</t>
  </si>
  <si>
    <t>roullyone</t>
  </si>
  <si>
    <t>200 000</t>
  </si>
  <si>
    <t>kansnax1</t>
  </si>
  <si>
    <t>500 000</t>
  </si>
  <si>
    <t>youungeer</t>
  </si>
  <si>
    <t>2 700 000</t>
  </si>
  <si>
    <t>400 000</t>
  </si>
  <si>
    <t>virus.ss</t>
  </si>
  <si>
    <t>300 000</t>
  </si>
  <si>
    <t>alderson.ss</t>
  </si>
  <si>
    <t>twins.verz</t>
  </si>
  <si>
    <t>akyla_lizzka1</t>
  </si>
  <si>
    <t>1 500 000</t>
  </si>
  <si>
    <t>itz_danila_1</t>
  </si>
  <si>
    <t>150 000</t>
  </si>
  <si>
    <t>Nikita_zlatoust</t>
  </si>
  <si>
    <t>80 000</t>
  </si>
  <si>
    <t>lollippopa</t>
  </si>
  <si>
    <t>100 000</t>
  </si>
  <si>
    <t>tcksv</t>
  </si>
  <si>
    <t>anayporter</t>
  </si>
  <si>
    <t>70 000</t>
  </si>
  <si>
    <t>lazutchikovaira</t>
  </si>
  <si>
    <t>swag.team.house</t>
  </si>
  <si>
    <t>SWEET HOUSE</t>
  </si>
  <si>
    <t>Ксения Карпова</t>
  </si>
  <si>
    <t>Дина Мирная</t>
  </si>
  <si>
    <t>Луиза Габриэла</t>
  </si>
  <si>
    <t>Маша Маева</t>
  </si>
  <si>
    <t>Даша Рапунцель</t>
  </si>
  <si>
    <t>Александра Романова</t>
  </si>
  <si>
    <t>Полина Ланс</t>
  </si>
  <si>
    <t>Милди</t>
  </si>
  <si>
    <t>Эсми</t>
  </si>
  <si>
    <t>Миа</t>
  </si>
  <si>
    <t>Sweet House</t>
  </si>
  <si>
    <t>TikTok</t>
  </si>
  <si>
    <t>стоимость за просмотр</t>
  </si>
  <si>
    <t>стоимость за подписчика</t>
  </si>
  <si>
    <t>Наценка при постоплате: 5% за 30 календарных дней.
 Эксклюзив (не рекламируем конкурентов): от 20% от стоимости за 1 месяц
На приезд артиста в дом и некоторые категории рекламируемых товаров может действовать повышающий коэффициент
Все цены указаны без учета НДС</t>
  </si>
  <si>
    <t>Блогер 
Instagram</t>
  </si>
  <si>
    <t>Реклама личных профилей</t>
  </si>
  <si>
    <t>Кол-во 
подписчиков</t>
  </si>
  <si>
    <t>Среднее кол-во показов фото</t>
  </si>
  <si>
    <t>Среднее кол-во просмотров видео</t>
  </si>
  <si>
    <t>Среднее кол-во просмотров сториз</t>
  </si>
  <si>
    <t>Фотопост</t>
  </si>
  <si>
    <t>Видеопост</t>
  </si>
  <si>
    <t>Стори</t>
  </si>
  <si>
    <t>Рекомендация</t>
  </si>
  <si>
    <t>Макет</t>
  </si>
  <si>
    <t>3 сториз           (не зависит от формата)</t>
  </si>
  <si>
    <t>Баттл</t>
  </si>
  <si>
    <t>Dream Team House</t>
  </si>
  <si>
    <t>под запрос</t>
  </si>
  <si>
    <t>-</t>
  </si>
  <si>
    <t>Настя Рыжик</t>
  </si>
  <si>
    <t>200,000 - 210,000</t>
  </si>
  <si>
    <t>150,000 - 200,000</t>
  </si>
  <si>
    <t>Саша Лыгалов</t>
  </si>
  <si>
    <t>Никита Левинский</t>
  </si>
  <si>
    <t>Максим Климток</t>
  </si>
  <si>
    <t>Лиана</t>
  </si>
  <si>
    <t>SWAG House</t>
  </si>
  <si>
    <t>Никита Златоуст</t>
  </si>
  <si>
    <t>60 000</t>
  </si>
  <si>
    <t>15 000 ₽</t>
  </si>
  <si>
    <t>10 000</t>
  </si>
  <si>
    <t>35 000₽</t>
  </si>
  <si>
    <t>90 000</t>
  </si>
  <si>
    <t>Roullyone</t>
  </si>
  <si>
    <t>920 000</t>
  </si>
  <si>
    <t>Люба</t>
  </si>
  <si>
    <t>830 000</t>
  </si>
  <si>
    <t>130 000</t>
  </si>
  <si>
    <t>Алексей youungeer</t>
  </si>
  <si>
    <t>40 000</t>
  </si>
  <si>
    <t>9 000 ₽</t>
  </si>
  <si>
    <t>25 000 ₽</t>
  </si>
  <si>
    <t>Канснакс</t>
  </si>
  <si>
    <t>120 000</t>
  </si>
  <si>
    <t>Аня Портер</t>
  </si>
  <si>
    <t>645 000</t>
  </si>
  <si>
    <t>10 000 ₽</t>
  </si>
  <si>
    <t>Алдерсон</t>
  </si>
  <si>
    <t>Итс Данила</t>
  </si>
  <si>
    <t>85 000</t>
  </si>
  <si>
    <t>Ангелина Колчанова</t>
  </si>
  <si>
    <t>20 000</t>
  </si>
  <si>
    <t>Антон tcksv</t>
  </si>
  <si>
    <t>50 000</t>
  </si>
  <si>
    <t>25 000</t>
  </si>
  <si>
    <t>Лиза Андрияненко</t>
  </si>
  <si>
    <t>170 000</t>
  </si>
  <si>
    <t>Алина twins</t>
  </si>
  <si>
    <t>Кристина twins</t>
  </si>
  <si>
    <t>Кирилл Верзаков</t>
  </si>
  <si>
    <t>15 000</t>
  </si>
  <si>
    <t>Артем Верзаков</t>
  </si>
  <si>
    <t>Ира Лазутчикова</t>
  </si>
  <si>
    <t>30 000</t>
  </si>
  <si>
    <t>Алина Милди</t>
  </si>
  <si>
    <t>55 000</t>
  </si>
  <si>
    <t>110 000</t>
  </si>
  <si>
    <t>68 000</t>
  </si>
  <si>
    <t>Эсмеральда Данилевская</t>
  </si>
  <si>
    <t>16 000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</si>
</sst>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5">
    <numFmt numFmtId="164" formatCode="#,##0[$руб.]"/>
    <numFmt numFmtId="165" formatCode="#,##0[$ ₽]"/>
    <numFmt numFmtId="166" formatCode="#,##0.00[$ ₽]"/>
    <numFmt numFmtId="167" formatCode="#,##0.00&quot;р.&quot;"/>
    <numFmt numFmtId="168" formatCode="#,##0.0000_р_."/>
  </numFmts>
  <fonts count="29">
    <font>
      <sz val="10.0"/>
      <color rgb="FF000000"/>
      <name val="Arial"/>
    </font>
    <font>
      <b/>
      <sz val="11.0"/>
      <color rgb="FF1F497D"/>
      <name val="Arial"/>
    </font>
    <font>
      <sz val="10.0"/>
      <color rgb="FF000000"/>
      <name val="Calibri"/>
    </font>
    <font/>
    <font>
      <sz val="10.0"/>
      <color rgb="FFFFFFFF"/>
      <name val="Arial"/>
    </font>
    <font>
      <sz val="12.0"/>
      <color rgb="FFFFFFFF"/>
      <name val="Arial"/>
    </font>
    <font>
      <b/>
      <u/>
      <sz val="10.0"/>
      <color rgb="FF000000"/>
      <name val="Arial"/>
    </font>
    <font>
      <u/>
      <sz val="10.0"/>
      <color rgb="FF1155CC"/>
      <name val="Arial"/>
    </font>
    <font>
      <sz val="11.0"/>
      <color rgb="FF000000"/>
      <name val="Calibri"/>
    </font>
    <font>
      <sz val="9.0"/>
      <color rgb="FF000000"/>
      <name val="Calibri"/>
    </font>
    <font>
      <u/>
      <sz val="10.0"/>
      <color rgb="FF1155CC"/>
      <name val="Arial"/>
    </font>
    <font>
      <sz val="10.0"/>
      <color theme="1"/>
      <name val="Arial"/>
    </font>
    <font>
      <sz val="9.0"/>
      <color rgb="FF000000"/>
      <name val="Arial"/>
    </font>
    <font>
      <u/>
      <sz val="10.0"/>
      <color rgb="FF1155CC"/>
      <name val="Arial"/>
    </font>
    <font>
      <b/>
      <u/>
      <sz val="11.0"/>
      <color rgb="FF000000"/>
      <name val="Calibri"/>
    </font>
    <font>
      <u/>
      <sz val="11.0"/>
      <color rgb="FF1155CC"/>
      <name val="Calibri"/>
    </font>
    <font>
      <b/>
      <sz val="10.0"/>
      <color rgb="FF000000"/>
      <name val="Arial"/>
    </font>
    <font>
      <u/>
      <sz val="11.0"/>
      <color rgb="FF1155CC"/>
      <name val="Calibri"/>
    </font>
    <font>
      <sz val="11.0"/>
      <color theme="1"/>
      <name val="Calibri"/>
    </font>
    <font>
      <b/>
      <u/>
      <sz val="11.0"/>
      <color rgb="FF000000"/>
      <name val="Calibri"/>
    </font>
    <font>
      <sz val="11.0"/>
      <color rgb="FFFFFFFF"/>
      <name val="Calibri"/>
    </font>
    <font>
      <u/>
      <sz val="11.0"/>
      <color rgb="FF1155CC"/>
      <name val="Calibri"/>
    </font>
    <font>
      <b/>
      <u/>
      <sz val="11.0"/>
      <color rgb="FF1155CC"/>
      <name val="Calibri"/>
    </font>
    <font>
      <sz val="10.0"/>
      <color theme="1"/>
      <name val="Calibri"/>
    </font>
    <font>
      <u/>
      <sz val="11.0"/>
      <color rgb="FF1155CC"/>
      <name val="Calibri"/>
    </font>
    <font>
      <u/>
      <sz val="10.0"/>
      <color rgb="FF1155CC"/>
      <name val="Calibri"/>
    </font>
    <font>
      <b/>
      <u/>
      <sz val="11.0"/>
      <color rgb="FF1155CC"/>
      <name val="Calibri"/>
    </font>
    <font>
      <u/>
      <sz val="10.0"/>
      <color rgb="FF1155CC"/>
      <name val="Calibri"/>
    </font>
    <font>
      <b/>
      <u/>
      <sz val="11.0"/>
      <color rgb="FF1155CC"/>
      <name val="Calibri"/>
    </font>
  </fonts>
  <fills count="10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674EA7"/>
        <bgColor rgb="FF674EA7"/>
      </patternFill>
    </fill>
    <fill>
      <patternFill patternType="solid">
        <fgColor rgb="FFB4A7D6"/>
        <bgColor rgb="FFB4A7D6"/>
      </patternFill>
    </fill>
    <fill>
      <patternFill patternType="solid">
        <fgColor rgb="FFE06666"/>
        <bgColor rgb="FFE06666"/>
      </patternFill>
    </fill>
    <fill>
      <patternFill patternType="solid">
        <fgColor rgb="FFF6B26B"/>
        <bgColor rgb="FFF6B26B"/>
      </patternFill>
    </fill>
    <fill>
      <patternFill patternType="solid">
        <fgColor rgb="FFD5A6BD"/>
        <bgColor rgb="FFD5A6BD"/>
      </patternFill>
    </fill>
    <fill>
      <patternFill patternType="solid">
        <fgColor rgb="FF8E7CC3"/>
        <bgColor rgb="FF8E7CC3"/>
      </patternFill>
    </fill>
    <fill>
      <patternFill patternType="solid">
        <fgColor rgb="FF46BDC6"/>
        <bgColor rgb="FF46BDC6"/>
      </patternFill>
    </fill>
  </fills>
  <borders count="1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top/>
    </border>
    <border>
      <left/>
      <right/>
      <bottom/>
    </border>
    <border>
      <left/>
      <top/>
      <bottom/>
    </border>
    <border>
      <top/>
      <bottom/>
    </border>
    <border>
      <right/>
      <top/>
      <bottom/>
    </border>
    <border>
      <right/>
      <top style="thin">
        <color rgb="FF000000"/>
      </top>
      <bottom style="thin">
        <color rgb="FF000000"/>
      </bottom>
    </border>
    <border>
      <left/>
      <top style="thin">
        <color rgb="FF000000"/>
      </top>
      <bottom style="thin">
        <color rgb="FF000000"/>
      </bottom>
    </border>
    <border>
      <left/>
      <right/>
      <top/>
      <bottom/>
    </border>
  </borders>
  <cellStyleXfs count="1">
    <xf borderId="0" fillId="0" fontId="0" numFmtId="0" applyAlignment="1" applyFont="1"/>
  </cellStyleXfs>
  <cellXfs count="75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vertical="center"/>
    </xf>
    <xf borderId="2" fillId="2" fontId="2" numFmtId="0" xfId="0" applyAlignment="1" applyBorder="1" applyFill="1" applyFont="1">
      <alignment horizontal="center" shrinkToFit="0" vertical="center" wrapText="1"/>
    </xf>
    <xf borderId="3" fillId="0" fontId="3" numFmtId="0" xfId="0" applyBorder="1" applyFont="1"/>
    <xf borderId="4" fillId="0" fontId="3" numFmtId="0" xfId="0" applyBorder="1" applyFont="1"/>
    <xf borderId="5" fillId="3" fontId="4" numFmtId="0" xfId="0" applyAlignment="1" applyBorder="1" applyFill="1" applyFont="1">
      <alignment horizontal="center" shrinkToFit="0" vertical="center" wrapText="1"/>
    </xf>
    <xf borderId="2" fillId="4" fontId="5" numFmtId="164" xfId="0" applyAlignment="1" applyBorder="1" applyFill="1" applyFont="1" applyNumberFormat="1">
      <alignment horizontal="center" shrinkToFit="0" vertical="center" wrapText="1"/>
    </xf>
    <xf borderId="1" fillId="4" fontId="5" numFmtId="164" xfId="0" applyAlignment="1" applyBorder="1" applyFont="1" applyNumberFormat="1">
      <alignment horizontal="center" shrinkToFit="0" vertical="center" wrapText="1"/>
    </xf>
    <xf borderId="6" fillId="0" fontId="3" numFmtId="0" xfId="0" applyBorder="1" applyFont="1"/>
    <xf borderId="1" fillId="3" fontId="4" numFmtId="0" xfId="0" applyAlignment="1" applyBorder="1" applyFont="1">
      <alignment horizontal="center" shrinkToFit="0" vertical="center" wrapText="1"/>
    </xf>
    <xf borderId="2" fillId="3" fontId="4" numFmtId="0" xfId="0" applyAlignment="1" applyBorder="1" applyFont="1">
      <alignment horizontal="center" shrinkToFit="0" vertical="center" wrapText="1"/>
    </xf>
    <xf borderId="2" fillId="5" fontId="6" numFmtId="0" xfId="0" applyAlignment="1" applyBorder="1" applyFill="1" applyFont="1">
      <alignment horizontal="center"/>
    </xf>
    <xf borderId="1" fillId="0" fontId="7" numFmtId="0" xfId="0" applyAlignment="1" applyBorder="1" applyFont="1">
      <alignment horizontal="center"/>
    </xf>
    <xf borderId="1" fillId="0" fontId="8" numFmtId="3" xfId="0" applyAlignment="1" applyBorder="1" applyFont="1" applyNumberFormat="1">
      <alignment horizontal="center"/>
    </xf>
    <xf borderId="1" fillId="0" fontId="0" numFmtId="3" xfId="0" applyAlignment="1" applyBorder="1" applyFont="1" applyNumberFormat="1">
      <alignment horizontal="center"/>
    </xf>
    <xf borderId="1" fillId="0" fontId="0" numFmtId="165" xfId="0" applyAlignment="1" applyBorder="1" applyFont="1" applyNumberFormat="1">
      <alignment horizontal="center"/>
    </xf>
    <xf borderId="0" fillId="0" fontId="0" numFmtId="0" xfId="0" applyFont="1"/>
    <xf borderId="0" fillId="0" fontId="0" numFmtId="165" xfId="0" applyAlignment="1" applyFont="1" applyNumberFormat="1">
      <alignment horizontal="center"/>
    </xf>
    <xf borderId="0" fillId="0" fontId="9" numFmtId="3" xfId="0" applyAlignment="1" applyFont="1" applyNumberFormat="1">
      <alignment horizontal="center" vertical="center"/>
    </xf>
    <xf borderId="1" fillId="0" fontId="10" numFmtId="165" xfId="0" applyAlignment="1" applyBorder="1" applyFont="1" applyNumberFormat="1">
      <alignment horizontal="center"/>
    </xf>
    <xf borderId="1" fillId="0" fontId="11" numFmtId="3" xfId="0" applyAlignment="1" applyBorder="1" applyFont="1" applyNumberFormat="1">
      <alignment horizontal="center"/>
    </xf>
    <xf borderId="0" fillId="0" fontId="12" numFmtId="3" xfId="0" applyAlignment="1" applyFont="1" applyNumberFormat="1">
      <alignment horizontal="center" vertical="center"/>
    </xf>
    <xf borderId="1" fillId="2" fontId="13" numFmtId="0" xfId="0" applyAlignment="1" applyBorder="1" applyFont="1">
      <alignment horizontal="center"/>
    </xf>
    <xf borderId="2" fillId="6" fontId="14" numFmtId="0" xfId="0" applyAlignment="1" applyBorder="1" applyFill="1" applyFont="1">
      <alignment horizontal="center"/>
    </xf>
    <xf borderId="1" fillId="0" fontId="15" numFmtId="0" xfId="0" applyAlignment="1" applyBorder="1" applyFont="1">
      <alignment horizontal="center"/>
    </xf>
    <xf borderId="0" fillId="0" fontId="8" numFmtId="165" xfId="0" applyAlignment="1" applyFont="1" applyNumberFormat="1">
      <alignment horizontal="center"/>
    </xf>
    <xf borderId="1" fillId="0" fontId="8" numFmtId="165" xfId="0" applyAlignment="1" applyBorder="1" applyFont="1" applyNumberFormat="1">
      <alignment horizontal="center"/>
    </xf>
    <xf borderId="0" fillId="0" fontId="16" numFmtId="3" xfId="0" applyAlignment="1" applyFont="1" applyNumberFormat="1">
      <alignment horizontal="center"/>
    </xf>
    <xf borderId="1" fillId="2" fontId="17" numFmtId="0" xfId="0" applyAlignment="1" applyBorder="1" applyFont="1">
      <alignment horizontal="center"/>
    </xf>
    <xf borderId="1" fillId="2" fontId="8" numFmtId="3" xfId="0" applyAlignment="1" applyBorder="1" applyFont="1" applyNumberFormat="1">
      <alignment horizontal="center"/>
    </xf>
    <xf borderId="1" fillId="2" fontId="8" numFmtId="165" xfId="0" applyAlignment="1" applyBorder="1" applyFont="1" applyNumberFormat="1">
      <alignment horizontal="center"/>
    </xf>
    <xf borderId="1" fillId="0" fontId="18" numFmtId="165" xfId="0" applyAlignment="1" applyBorder="1" applyFont="1" applyNumberFormat="1">
      <alignment horizontal="center"/>
    </xf>
    <xf borderId="2" fillId="7" fontId="19" numFmtId="0" xfId="0" applyAlignment="1" applyBorder="1" applyFill="1" applyFont="1">
      <alignment horizontal="center"/>
    </xf>
    <xf borderId="1" fillId="0" fontId="11" numFmtId="165" xfId="0" applyAlignment="1" applyBorder="1" applyFont="1" applyNumberFormat="1">
      <alignment horizontal="center"/>
    </xf>
    <xf borderId="1" fillId="0" fontId="8" numFmtId="166" xfId="0" applyAlignment="1" applyBorder="1" applyFont="1" applyNumberFormat="1">
      <alignment horizontal="center"/>
    </xf>
    <xf borderId="0" fillId="0" fontId="16" numFmtId="165" xfId="0" applyAlignment="1" applyFont="1" applyNumberFormat="1">
      <alignment horizontal="center"/>
    </xf>
    <xf borderId="0" fillId="0" fontId="16" numFmtId="0" xfId="0" applyAlignment="1" applyFont="1">
      <alignment horizontal="center"/>
    </xf>
    <xf borderId="0" fillId="0" fontId="0" numFmtId="167" xfId="0" applyFont="1" applyNumberFormat="1"/>
    <xf borderId="7" fillId="2" fontId="2" numFmtId="0" xfId="0" applyAlignment="1" applyBorder="1" applyFont="1">
      <alignment horizontal="center" shrinkToFit="0" vertical="center" wrapText="1"/>
    </xf>
    <xf borderId="8" fillId="0" fontId="3" numFmtId="0" xfId="0" applyBorder="1" applyFont="1"/>
    <xf borderId="9" fillId="0" fontId="3" numFmtId="0" xfId="0" applyBorder="1" applyFont="1"/>
    <xf borderId="5" fillId="3" fontId="20" numFmtId="0" xfId="0" applyAlignment="1" applyBorder="1" applyFont="1">
      <alignment horizontal="center" vertical="center"/>
    </xf>
    <xf borderId="2" fillId="3" fontId="20" numFmtId="0" xfId="0" applyAlignment="1" applyBorder="1" applyFont="1">
      <alignment horizontal="center" shrinkToFit="0" wrapText="1"/>
    </xf>
    <xf borderId="10" fillId="0" fontId="3" numFmtId="0" xfId="0" applyBorder="1" applyFont="1"/>
    <xf borderId="11" fillId="3" fontId="20" numFmtId="0" xfId="0" applyAlignment="1" applyBorder="1" applyFont="1">
      <alignment horizontal="center" shrinkToFit="0" wrapText="1"/>
    </xf>
    <xf borderId="1" fillId="8" fontId="20" numFmtId="0" xfId="0" applyAlignment="1" applyBorder="1" applyFill="1" applyFont="1">
      <alignment horizontal="center" shrinkToFit="0" vertical="center" wrapText="1"/>
    </xf>
    <xf borderId="1" fillId="8" fontId="20" numFmtId="3" xfId="0" applyAlignment="1" applyBorder="1" applyFont="1" applyNumberFormat="1">
      <alignment horizontal="center" vertical="center"/>
    </xf>
    <xf borderId="1" fillId="4" fontId="20" numFmtId="164" xfId="0" applyAlignment="1" applyBorder="1" applyFont="1" applyNumberFormat="1">
      <alignment horizontal="center" shrinkToFit="0" vertical="center" wrapText="1"/>
    </xf>
    <xf borderId="12" fillId="9" fontId="18" numFmtId="0" xfId="0" applyAlignment="1" applyBorder="1" applyFill="1" applyFont="1">
      <alignment horizontal="center" shrinkToFit="0" vertical="center" wrapText="1"/>
    </xf>
    <xf borderId="1" fillId="9" fontId="18" numFmtId="0" xfId="0" applyAlignment="1" applyBorder="1" applyFont="1">
      <alignment horizontal="center" shrinkToFit="0" vertical="center" wrapText="1"/>
    </xf>
    <xf borderId="1" fillId="9" fontId="18" numFmtId="0" xfId="0" applyAlignment="1" applyBorder="1" applyFont="1">
      <alignment horizontal="center" vertical="center"/>
    </xf>
    <xf borderId="1" fillId="5" fontId="21" numFmtId="0" xfId="0" applyAlignment="1" applyBorder="1" applyFont="1">
      <alignment horizontal="center"/>
    </xf>
    <xf borderId="1" fillId="0" fontId="22" numFmtId="3" xfId="0" applyAlignment="1" applyBorder="1" applyFont="1" applyNumberFormat="1">
      <alignment horizontal="center" vertical="center"/>
    </xf>
    <xf borderId="1" fillId="0" fontId="2" numFmtId="3" xfId="0" applyAlignment="1" applyBorder="1" applyFont="1" applyNumberFormat="1">
      <alignment horizontal="center"/>
    </xf>
    <xf borderId="0" fillId="0" fontId="2" numFmtId="3" xfId="0" applyAlignment="1" applyFont="1" applyNumberFormat="1">
      <alignment horizontal="center"/>
    </xf>
    <xf borderId="1" fillId="0" fontId="23" numFmtId="165" xfId="0" applyAlignment="1" applyBorder="1" applyFont="1" applyNumberFormat="1">
      <alignment horizontal="center"/>
    </xf>
    <xf borderId="1" fillId="2" fontId="18" numFmtId="165" xfId="0" applyAlignment="1" applyBorder="1" applyFont="1" applyNumberFormat="1">
      <alignment horizontal="center"/>
    </xf>
    <xf borderId="0" fillId="0" fontId="18" numFmtId="165" xfId="0" applyAlignment="1" applyFont="1" applyNumberFormat="1">
      <alignment horizontal="center"/>
    </xf>
    <xf borderId="1" fillId="2" fontId="18" numFmtId="165" xfId="0" applyAlignment="1" applyBorder="1" applyFont="1" applyNumberFormat="1">
      <alignment horizontal="center" shrinkToFit="0" wrapText="1"/>
    </xf>
    <xf borderId="1" fillId="2" fontId="24" numFmtId="165" xfId="0" applyAlignment="1" applyBorder="1" applyFont="1" applyNumberFormat="1">
      <alignment horizontal="center"/>
    </xf>
    <xf borderId="1" fillId="0" fontId="23" numFmtId="3" xfId="0" applyAlignment="1" applyBorder="1" applyFont="1" applyNumberFormat="1">
      <alignment horizontal="center"/>
    </xf>
    <xf borderId="1" fillId="2" fontId="25" numFmtId="0" xfId="0" applyAlignment="1" applyBorder="1" applyFont="1">
      <alignment horizontal="center" shrinkToFit="0" wrapText="1"/>
    </xf>
    <xf borderId="1" fillId="0" fontId="23" numFmtId="165" xfId="0" applyAlignment="1" applyBorder="1" applyFont="1" applyNumberFormat="1">
      <alignment horizontal="center" shrinkToFit="0" wrapText="1"/>
    </xf>
    <xf borderId="1" fillId="6" fontId="11" numFmtId="0" xfId="0" applyBorder="1" applyFont="1"/>
    <xf borderId="1" fillId="0" fontId="26" numFmtId="0" xfId="0" applyAlignment="1" applyBorder="1" applyFont="1">
      <alignment horizontal="center"/>
    </xf>
    <xf borderId="1" fillId="0" fontId="18" numFmtId="3" xfId="0" applyAlignment="1" applyBorder="1" applyFont="1" applyNumberFormat="1">
      <alignment horizontal="center"/>
    </xf>
    <xf borderId="1" fillId="0" fontId="27" numFmtId="0" xfId="0" applyAlignment="1" applyBorder="1" applyFont="1">
      <alignment horizontal="center"/>
    </xf>
    <xf borderId="0" fillId="0" fontId="18" numFmtId="3" xfId="0" applyAlignment="1" applyFont="1" applyNumberFormat="1">
      <alignment horizontal="center"/>
    </xf>
    <xf borderId="1" fillId="0" fontId="18" numFmtId="0" xfId="0" applyAlignment="1" applyBorder="1" applyFont="1">
      <alignment horizontal="center"/>
    </xf>
    <xf borderId="1" fillId="2" fontId="18" numFmtId="3" xfId="0" applyAlignment="1" applyBorder="1" applyFont="1" applyNumberFormat="1">
      <alignment horizontal="center"/>
    </xf>
    <xf borderId="1" fillId="2" fontId="18" numFmtId="0" xfId="0" applyAlignment="1" applyBorder="1" applyFont="1">
      <alignment horizontal="center"/>
    </xf>
    <xf borderId="12" fillId="7" fontId="11" numFmtId="0" xfId="0" applyBorder="1" applyFont="1"/>
    <xf borderId="12" fillId="2" fontId="28" numFmtId="0" xfId="0" applyAlignment="1" applyBorder="1" applyFont="1">
      <alignment horizontal="center"/>
    </xf>
    <xf borderId="1" fillId="2" fontId="23" numFmtId="3" xfId="0" applyAlignment="1" applyBorder="1" applyFont="1" applyNumberFormat="1">
      <alignment horizontal="center"/>
    </xf>
    <xf borderId="0" fillId="0" fontId="0" numFmtId="168" xfId="0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1362075" cy="44767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1447800" cy="50482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40" Type="http://schemas.openxmlformats.org/officeDocument/2006/relationships/hyperlink" Target="https://drive.google.com/drive/u/0/folders/198tQL5EhRlNKlOL7hzVKwaL-uUyMBXDQ" TargetMode="External"/><Relationship Id="rId42" Type="http://schemas.openxmlformats.org/officeDocument/2006/relationships/hyperlink" Target="https://drive.google.com/drive/u/0/folders/1PdwYEC1-B9qBcqCe4mpdirGO3SoeTWYw" TargetMode="External"/><Relationship Id="rId41" Type="http://schemas.openxmlformats.org/officeDocument/2006/relationships/hyperlink" Target="https://vm.tiktok.com/J2oV8pX/" TargetMode="External"/><Relationship Id="rId44" Type="http://schemas.openxmlformats.org/officeDocument/2006/relationships/hyperlink" Target="https://drive.google.com/drive/folders/1GSugLi62nSWSRXtrds7Eh_pD_yBMt_el" TargetMode="External"/><Relationship Id="rId43" Type="http://schemas.openxmlformats.org/officeDocument/2006/relationships/hyperlink" Target="https://www.tiktok.com/@_ksuntik_" TargetMode="External"/><Relationship Id="rId46" Type="http://schemas.openxmlformats.org/officeDocument/2006/relationships/hyperlink" Target="https://drive.google.com/drive/folders/1XIk-Q_YhIatzJoyUdJ61qg0JnwmmOy8e" TargetMode="External"/><Relationship Id="rId45" Type="http://schemas.openxmlformats.org/officeDocument/2006/relationships/hyperlink" Target="https://www.tiktok.com/@mirnaya_ru" TargetMode="External"/><Relationship Id="rId1" Type="http://schemas.openxmlformats.org/officeDocument/2006/relationships/hyperlink" Target="https://drive.google.com/drive/folders/1Ya4L0Usqxpalto0DK-Kz91XI5lnOGN-B?usp=sharing" TargetMode="External"/><Relationship Id="rId2" Type="http://schemas.openxmlformats.org/officeDocument/2006/relationships/hyperlink" Target="https://www.tiktok.com/@romanenccco" TargetMode="External"/><Relationship Id="rId3" Type="http://schemas.openxmlformats.org/officeDocument/2006/relationships/hyperlink" Target="https://www.tiktok.com/@lianayel?lang=ru" TargetMode="External"/><Relationship Id="rId4" Type="http://schemas.openxmlformats.org/officeDocument/2006/relationships/hyperlink" Target="https://www.tiktok.com/@nastia_rizik1?_d=d9l6c1e3706j9i&amp;language=ru&amp;sec_uid=MS4wLjABAAAAq8GfpBzTa3HHt3Jz6wDyY1eQyvK29BD4EiXJI0nwNOy3qR_bpY30ijX7S8BSQg0L&amp;u_code=d4g2hc7d5mia7h&amp;utm_campaign=client_share&amp;app=musically&amp;utm_medium=ios&amp;user_id=6655490597175083013&amp;tt_from=copy&amp;utm_source=copy&amp;source=h5_m" TargetMode="External"/><Relationship Id="rId9" Type="http://schemas.openxmlformats.org/officeDocument/2006/relationships/hyperlink" Target="https://drive.google.com/drive/folders/1GBLexkDKCAYMmsIJo4sQkQutDAbKRI77" TargetMode="External"/><Relationship Id="rId48" Type="http://schemas.openxmlformats.org/officeDocument/2006/relationships/hyperlink" Target="https://drive.google.com/drive/folders/1pQJKy-1wbhtavUZp8L9cYPOLkshVXdMk" TargetMode="External"/><Relationship Id="rId47" Type="http://schemas.openxmlformats.org/officeDocument/2006/relationships/hyperlink" Target="https://www.tiktok.com/@luiza.gabriela.brovina" TargetMode="External"/><Relationship Id="rId49" Type="http://schemas.openxmlformats.org/officeDocument/2006/relationships/hyperlink" Target="https://www.tiktok.com/@maevamasha" TargetMode="External"/><Relationship Id="rId5" Type="http://schemas.openxmlformats.org/officeDocument/2006/relationships/hyperlink" Target="https://www.tiktok.com/@lygalov" TargetMode="External"/><Relationship Id="rId6" Type="http://schemas.openxmlformats.org/officeDocument/2006/relationships/hyperlink" Target="https://www.tiktok.com/@klymtok?lang=en" TargetMode="External"/><Relationship Id="rId7" Type="http://schemas.openxmlformats.org/officeDocument/2006/relationships/hyperlink" Target="https://www.tiktok.com/@levinskii?lang=en" TargetMode="External"/><Relationship Id="rId8" Type="http://schemas.openxmlformats.org/officeDocument/2006/relationships/hyperlink" Target="https://www.tiktok.com/@ira_blanc" TargetMode="External"/><Relationship Id="rId31" Type="http://schemas.openxmlformats.org/officeDocument/2006/relationships/hyperlink" Target="https://vm.tiktok.com/E3fN9C/" TargetMode="External"/><Relationship Id="rId30" Type="http://schemas.openxmlformats.org/officeDocument/2006/relationships/hyperlink" Target="https://drive.google.com/drive/u/0/folders/1YuN-JwZ9qAZFwl0TExShPSYKYFcpE8Dl" TargetMode="External"/><Relationship Id="rId33" Type="http://schemas.openxmlformats.org/officeDocument/2006/relationships/hyperlink" Target="https://www.tiktok.com/@lollippopa" TargetMode="External"/><Relationship Id="rId32" Type="http://schemas.openxmlformats.org/officeDocument/2006/relationships/hyperlink" Target="https://drive.google.com/drive/u/0/folders/1cQOgMK94XhVtD0dZQ_4n7Fh5nYvuJPuY" TargetMode="External"/><Relationship Id="rId35" Type="http://schemas.openxmlformats.org/officeDocument/2006/relationships/hyperlink" Target="https://vm.tiktok.com/J2o9Ymw/" TargetMode="External"/><Relationship Id="rId34" Type="http://schemas.openxmlformats.org/officeDocument/2006/relationships/hyperlink" Target="https://drive.google.com/drive/u/0/folders/1FjuowZhGgHYLkfHqOiHcIH3O-9yn8LTC" TargetMode="External"/><Relationship Id="rId37" Type="http://schemas.openxmlformats.org/officeDocument/2006/relationships/hyperlink" Target="https://www.tiktok.com/@anayporter?_d=d9geg3lff96iaa&amp;language=ru&amp;sec_uid=MS4wLjABAAAAWyQorb-NyqpMbFSpzDA-YLMUy5iq4RCsj-Qqh5TYOakOfg2-_NcmB2tzG95utgmG&amp;share_author_id=254347363681587200&amp;u_code=bdlgf583l2h02&amp;utm_campaign=client_share&amp;app=musically&amp;utm_medium=ios&amp;user_id=254347363681587200&amp;tt_from=copy&amp;utm_source=copy&amp;source=h5_m" TargetMode="External"/><Relationship Id="rId36" Type="http://schemas.openxmlformats.org/officeDocument/2006/relationships/hyperlink" Target="https://drive.google.com/drive/u/0/folders/1bTIGNIgSJJgsOI0AZAf54zWpu0J-M3GK" TargetMode="External"/><Relationship Id="rId39" Type="http://schemas.openxmlformats.org/officeDocument/2006/relationships/hyperlink" Target="https://www.tiktok.com/@lazutchikovaira?_d=dbgdm8j7ambd43&amp;language=ru&amp;sec_uid=MS4wLjABAAAAVHCIRag68-Qki-97szmrzrgHFKwFfoeKSk4IuEmTrYxFyuiQyEDVE922OTJM7b7K&amp;share_author_id=56066379740614656&amp;u_code=2cj9166a79hc6&amp;utm_campaign=client_share&amp;utm_medium=ios&amp;user_id=56066379740614656&amp;tt_from=copy&amp;utm_source=copy&amp;source=h5_m" TargetMode="External"/><Relationship Id="rId38" Type="http://schemas.openxmlformats.org/officeDocument/2006/relationships/hyperlink" Target="https://drive.google.com/drive/u/0/folders/1IJW00CkgCuHgzvBM9ttD9OoJm0XadVEX" TargetMode="External"/><Relationship Id="rId62" Type="http://schemas.openxmlformats.org/officeDocument/2006/relationships/hyperlink" Target="https://drive.google.com/drive/folders/1IM5xF_WrB33UrvOJmiw-pTyp89-MIiMf" TargetMode="External"/><Relationship Id="rId61" Type="http://schemas.openxmlformats.org/officeDocument/2006/relationships/hyperlink" Target="https://vm.tiktok.com/JdHqpxV/" TargetMode="External"/><Relationship Id="rId20" Type="http://schemas.openxmlformats.org/officeDocument/2006/relationships/hyperlink" Target="https://drive.google.com/drive/u/0/folders/1J805yM0SuIqlljAtrZrlM8nUE_-ihagw" TargetMode="External"/><Relationship Id="rId64" Type="http://schemas.openxmlformats.org/officeDocument/2006/relationships/hyperlink" Target="https://drive.google.com/drive/folders/1cXwLOHDPvRLyMIvcp1AQdo24blKHkGkL" TargetMode="External"/><Relationship Id="rId63" Type="http://schemas.openxmlformats.org/officeDocument/2006/relationships/hyperlink" Target="https://www.tiktok.com/@sweethouse.ru" TargetMode="External"/><Relationship Id="rId22" Type="http://schemas.openxmlformats.org/officeDocument/2006/relationships/hyperlink" Target="https://drive.google.com/drive/u/0/folders/1rlHKihu7uFDnJ3tAZ1bEwxz1-6RtsUar" TargetMode="External"/><Relationship Id="rId21" Type="http://schemas.openxmlformats.org/officeDocument/2006/relationships/hyperlink" Target="https://www.tiktok.com/@virus.ss" TargetMode="External"/><Relationship Id="rId65" Type="http://schemas.openxmlformats.org/officeDocument/2006/relationships/drawing" Target="../drawings/drawing1.xml"/><Relationship Id="rId24" Type="http://schemas.openxmlformats.org/officeDocument/2006/relationships/hyperlink" Target="https://drive.google.com/drive/u/0/folders/1FblzwSf8c9RFX08BkFm8f1RKLbi6KrUu" TargetMode="External"/><Relationship Id="rId23" Type="http://schemas.openxmlformats.org/officeDocument/2006/relationships/hyperlink" Target="https://www.tiktok.com/@alderson.ss" TargetMode="External"/><Relationship Id="rId60" Type="http://schemas.openxmlformats.org/officeDocument/2006/relationships/hyperlink" Target="https://drive.google.com/drive/folders/1TfmAnEt0F2H1NKVaFtHOBw4sDrh3piwG" TargetMode="External"/><Relationship Id="rId26" Type="http://schemas.openxmlformats.org/officeDocument/2006/relationships/hyperlink" Target="https://drive.google.com/drive/u/0/folders/1xZjbChbGyBkpKZZ9CeT9UbpSKe4NfAqW" TargetMode="External"/><Relationship Id="rId25" Type="http://schemas.openxmlformats.org/officeDocument/2006/relationships/hyperlink" Target="https://www.tiktok.com/@twins.verz" TargetMode="External"/><Relationship Id="rId28" Type="http://schemas.openxmlformats.org/officeDocument/2006/relationships/hyperlink" Target="https://drive.google.com/drive/u/0/folders/1VDNwboRscn46ya0FU8RfmNrbjrMvLhbT" TargetMode="External"/><Relationship Id="rId27" Type="http://schemas.openxmlformats.org/officeDocument/2006/relationships/hyperlink" Target="https://www.tiktok.com/@akyla_lizzka1" TargetMode="External"/><Relationship Id="rId29" Type="http://schemas.openxmlformats.org/officeDocument/2006/relationships/hyperlink" Target="https://www.tiktok.com/@itz_danila_1" TargetMode="External"/><Relationship Id="rId51" Type="http://schemas.openxmlformats.org/officeDocument/2006/relationships/hyperlink" Target="https://www.tiktok.com/@daria_1417_" TargetMode="External"/><Relationship Id="rId50" Type="http://schemas.openxmlformats.org/officeDocument/2006/relationships/hyperlink" Target="https://drive.google.com/drive/folders/1JMe94V3I0_YyLNRZmyjXVZNYXtnmcVq4" TargetMode="External"/><Relationship Id="rId53" Type="http://schemas.openxmlformats.org/officeDocument/2006/relationships/hyperlink" Target="https://www.tiktok.com/@alexandra_romanova" TargetMode="External"/><Relationship Id="rId52" Type="http://schemas.openxmlformats.org/officeDocument/2006/relationships/hyperlink" Target="https://drive.google.com/drive/folders/1JJg3kfVKql4lwoYM5xuR2yLNTK3rPSUq" TargetMode="External"/><Relationship Id="rId11" Type="http://schemas.openxmlformats.org/officeDocument/2006/relationships/hyperlink" Target="https://www.tiktok.com/@twins.verz.parodies" TargetMode="External"/><Relationship Id="rId55" Type="http://schemas.openxmlformats.org/officeDocument/2006/relationships/hyperlink" Target="https://www.tiktok.com/@polinalans" TargetMode="External"/><Relationship Id="rId10" Type="http://schemas.openxmlformats.org/officeDocument/2006/relationships/hyperlink" Target="https://www.tiktok.com/@dream_team_house" TargetMode="External"/><Relationship Id="rId54" Type="http://schemas.openxmlformats.org/officeDocument/2006/relationships/hyperlink" Target="https://drive.google.com/drive/folders/1GJ1KGZLMu62EaQw_RMAHVGt8eqrKe46Y" TargetMode="External"/><Relationship Id="rId13" Type="http://schemas.openxmlformats.org/officeDocument/2006/relationships/hyperlink" Target="https://www.tiktok.com/@alinaandkristinaa" TargetMode="External"/><Relationship Id="rId57" Type="http://schemas.openxmlformats.org/officeDocument/2006/relationships/hyperlink" Target="https://vm.tiktok.com/JdHvUNs/" TargetMode="External"/><Relationship Id="rId12" Type="http://schemas.openxmlformats.org/officeDocument/2006/relationships/hyperlink" Target="https://drive.google.com/drive/u/0/folders/1xZjbChbGyBkpKZZ9CeT9UbpSKe4NfAqW" TargetMode="External"/><Relationship Id="rId56" Type="http://schemas.openxmlformats.org/officeDocument/2006/relationships/hyperlink" Target="https://drive.google.com/drive/folders/1fMBmerJh5slRF_kN2pDT0TpncN4lIu1D" TargetMode="External"/><Relationship Id="rId15" Type="http://schemas.openxmlformats.org/officeDocument/2006/relationships/hyperlink" Target="https://www.tiktok.com/@roullyone" TargetMode="External"/><Relationship Id="rId59" Type="http://schemas.openxmlformats.org/officeDocument/2006/relationships/hyperlink" Target="https://vm.tiktok.com/JdH7RRy/" TargetMode="External"/><Relationship Id="rId14" Type="http://schemas.openxmlformats.org/officeDocument/2006/relationships/hyperlink" Target="https://drive.google.com/drive/u/0/folders/1-3AtrUenpNa9BfOkXYtLbPBrq9ie1O5b" TargetMode="External"/><Relationship Id="rId58" Type="http://schemas.openxmlformats.org/officeDocument/2006/relationships/hyperlink" Target="https://drive.google.com/drive/folders/19IhDZd0FFcgnpnk3jR5O-t3bdoIFOUta" TargetMode="External"/><Relationship Id="rId17" Type="http://schemas.openxmlformats.org/officeDocument/2006/relationships/hyperlink" Target="https://www.tiktok.com/@kansnax1" TargetMode="External"/><Relationship Id="rId16" Type="http://schemas.openxmlformats.org/officeDocument/2006/relationships/hyperlink" Target="https://drive.google.com/drive/u/0/folders/1Jpzom1f727pjGRbQntCl2RRgV8PdhVcX" TargetMode="External"/><Relationship Id="rId19" Type="http://schemas.openxmlformats.org/officeDocument/2006/relationships/hyperlink" Target="https://www.tiktok.com/@youungeer" TargetMode="External"/><Relationship Id="rId18" Type="http://schemas.openxmlformats.org/officeDocument/2006/relationships/hyperlink" Target="https://drive.google.com/drive/u/0/folders/1Mt0Bt4U93Mfw-ruPt9JDaj0uD_fkKzhj" TargetMode="External"/></Relationships>
</file>

<file path=xl/worksheets/_rels/sheet2.xml.rels><?xml version="1.0" encoding="UTF-8" standalone="yes"?><Relationships xmlns="http://schemas.openxmlformats.org/package/2006/relationships"><Relationship Id="rId40" Type="http://schemas.openxmlformats.org/officeDocument/2006/relationships/hyperlink" Target="https://www.instagram.com/alinka.twins/" TargetMode="External"/><Relationship Id="rId42" Type="http://schemas.openxmlformats.org/officeDocument/2006/relationships/hyperlink" Target="https://www.instagram.com/kristinka.twins/" TargetMode="External"/><Relationship Id="rId41" Type="http://schemas.openxmlformats.org/officeDocument/2006/relationships/hyperlink" Target="https://drive.google.com/drive/u/0/folders/1-3AtrUenpNa9BfOkXYtLbPBrq9ie1O5b" TargetMode="External"/><Relationship Id="rId44" Type="http://schemas.openxmlformats.org/officeDocument/2006/relationships/hyperlink" Target="https://www.instagram.com/kirill_verz/" TargetMode="External"/><Relationship Id="rId43" Type="http://schemas.openxmlformats.org/officeDocument/2006/relationships/hyperlink" Target="https://drive.google.com/drive/u/0/folders/19BUK_NMd8-203fRr5zQuCQ4oiEB8xrUU" TargetMode="External"/><Relationship Id="rId46" Type="http://schemas.openxmlformats.org/officeDocument/2006/relationships/hyperlink" Target="https://www.instagram.com/artem_verz/" TargetMode="External"/><Relationship Id="rId45" Type="http://schemas.openxmlformats.org/officeDocument/2006/relationships/hyperlink" Target="https://drive.google.com/drive/u/0/folders/1xZjbChbGyBkpKZZ9CeT9UbpSKe4NfAqW" TargetMode="External"/><Relationship Id="rId1" Type="http://schemas.openxmlformats.org/officeDocument/2006/relationships/hyperlink" Target="https://www.instagram.com/dream_team_house/" TargetMode="External"/><Relationship Id="rId2" Type="http://schemas.openxmlformats.org/officeDocument/2006/relationships/hyperlink" Target="https://drive.google.com/drive/folders/1k1Js6Bap_N9NELz6iNwN_OHbpa0kMOvr" TargetMode="External"/><Relationship Id="rId3" Type="http://schemas.openxmlformats.org/officeDocument/2006/relationships/hyperlink" Target="https://www.instagram.com/romanencco/" TargetMode="External"/><Relationship Id="rId4" Type="http://schemas.openxmlformats.org/officeDocument/2006/relationships/hyperlink" Target="https://www.instagram.com/nastia_rizik/" TargetMode="External"/><Relationship Id="rId9" Type="http://schemas.openxmlformats.org/officeDocument/2006/relationships/hyperlink" Target="https://drive.google.com/drive/folders/1Obuse9y9Hojt57aDufF3d_u01pjYeXUQ" TargetMode="External"/><Relationship Id="rId48" Type="http://schemas.openxmlformats.org/officeDocument/2006/relationships/hyperlink" Target="https://instagram.com/iilazutchikova?igshid=s51qptzgh00f" TargetMode="External"/><Relationship Id="rId47" Type="http://schemas.openxmlformats.org/officeDocument/2006/relationships/hyperlink" Target="https://drive.google.com/drive/u/0/folders/1aneAQ6Tv5Tjw_S6bLJbfIQSkQ-ChuYpR" TargetMode="External"/><Relationship Id="rId49" Type="http://schemas.openxmlformats.org/officeDocument/2006/relationships/hyperlink" Target="https://drive.google.com/drive/u/0/folders/1Y23gbsk7TyIfHp7JkM8oMT6evRjsOSIN" TargetMode="External"/><Relationship Id="rId5" Type="http://schemas.openxmlformats.org/officeDocument/2006/relationships/hyperlink" Target="https://drive.google.com/drive/folders/1S_HFfF6FAimWKouBvuA3fBkqZSxoh7bt" TargetMode="External"/><Relationship Id="rId6" Type="http://schemas.openxmlformats.org/officeDocument/2006/relationships/hyperlink" Target="https://www.instagram.com/ira_blanc/" TargetMode="External"/><Relationship Id="rId7" Type="http://schemas.openxmlformats.org/officeDocument/2006/relationships/hyperlink" Target="https://drive.google.com/drive/folders/0B2628DY7ajkcZFZvamxTWXpVY2c" TargetMode="External"/><Relationship Id="rId8" Type="http://schemas.openxmlformats.org/officeDocument/2006/relationships/hyperlink" Target="https://www.instagram.com/lygalov/" TargetMode="External"/><Relationship Id="rId31" Type="http://schemas.openxmlformats.org/officeDocument/2006/relationships/hyperlink" Target="https://drive.google.com/drive/u/0/folders/1FblzwSf8c9RFX08BkFm8f1RKLbi6KrUu" TargetMode="External"/><Relationship Id="rId30" Type="http://schemas.openxmlformats.org/officeDocument/2006/relationships/hyperlink" Target="https://www.instagram.com/alderson.ss/" TargetMode="External"/><Relationship Id="rId33" Type="http://schemas.openxmlformats.org/officeDocument/2006/relationships/hyperlink" Target="https://drive.google.com/drive/u/0/folders/1YuN-JwZ9qAZFwl0TExShPSYKYFcpE8Dl" TargetMode="External"/><Relationship Id="rId32" Type="http://schemas.openxmlformats.org/officeDocument/2006/relationships/hyperlink" Target="https://www.instagram.com/itz_danila_1/" TargetMode="External"/><Relationship Id="rId35" Type="http://schemas.openxmlformats.org/officeDocument/2006/relationships/hyperlink" Target="https://drive.google.com/drive/u/0/folders/1FjuowZhGgHYLkfHqOiHcIH3O-9yn8LTC" TargetMode="External"/><Relationship Id="rId34" Type="http://schemas.openxmlformats.org/officeDocument/2006/relationships/hyperlink" Target="https://www.instagram.com/lollippopa/" TargetMode="External"/><Relationship Id="rId71" Type="http://schemas.openxmlformats.org/officeDocument/2006/relationships/drawing" Target="../drawings/drawing2.xml"/><Relationship Id="rId70" Type="http://schemas.openxmlformats.org/officeDocument/2006/relationships/hyperlink" Target="https://drive.google.com/drive/folders/1_9LF9E_DQmYvoOJAweL36Io1xI_NFaip" TargetMode="External"/><Relationship Id="rId37" Type="http://schemas.openxmlformats.org/officeDocument/2006/relationships/hyperlink" Target="https://drive.google.com/drive/u/0/folders/1y-vS7I4BVWzBap99Qpre2VzR6KRFiFCD" TargetMode="External"/><Relationship Id="rId36" Type="http://schemas.openxmlformats.org/officeDocument/2006/relationships/hyperlink" Target="https://www.instagram.com/tosha.pov/" TargetMode="External"/><Relationship Id="rId39" Type="http://schemas.openxmlformats.org/officeDocument/2006/relationships/hyperlink" Target="https://drive.google.com/drive/u/0/folders/1KsDEFNE0DOCD7cE5r73fE8g9AooBLGEo" TargetMode="External"/><Relationship Id="rId38" Type="http://schemas.openxmlformats.org/officeDocument/2006/relationships/hyperlink" Target="https://www.instagram.com/andriyanenkoo16/?igshid=13ac7wnj4xhgw" TargetMode="External"/><Relationship Id="rId62" Type="http://schemas.openxmlformats.org/officeDocument/2006/relationships/hyperlink" Target="https://drive.google.com/drive/folders/1fQy2ZG57aOqL_4DTBJ1lQ1pEtKAF1cXn" TargetMode="External"/><Relationship Id="rId61" Type="http://schemas.openxmlformats.org/officeDocument/2006/relationships/hyperlink" Target="https://www.instagram.com/mirnaya.ru/" TargetMode="External"/><Relationship Id="rId20" Type="http://schemas.openxmlformats.org/officeDocument/2006/relationships/hyperlink" Target="https://www.instagram.com/roullyone/" TargetMode="External"/><Relationship Id="rId64" Type="http://schemas.openxmlformats.org/officeDocument/2006/relationships/hyperlink" Target="https://drive.google.com/drive/folders/1LPi4CvGPUgrxJ4XzpZ9p1AittzY6brwJ" TargetMode="External"/><Relationship Id="rId63" Type="http://schemas.openxmlformats.org/officeDocument/2006/relationships/hyperlink" Target="https://www.instagram.com/daria_1417/" TargetMode="External"/><Relationship Id="rId22" Type="http://schemas.openxmlformats.org/officeDocument/2006/relationships/hyperlink" Target="https://www.instagram.com/lyuba_bich/" TargetMode="External"/><Relationship Id="rId66" Type="http://schemas.openxmlformats.org/officeDocument/2006/relationships/hyperlink" Target="https://drive.google.com/drive/folders/1NAg5LSTvaXkma0QJXsYLSQ5UcitjwkeB" TargetMode="External"/><Relationship Id="rId21" Type="http://schemas.openxmlformats.org/officeDocument/2006/relationships/hyperlink" Target="https://drive.google.com/drive/u/0/folders/1NXXF4xxPewyaQUDYttx_oN1UXMNtoSuE" TargetMode="External"/><Relationship Id="rId65" Type="http://schemas.openxmlformats.org/officeDocument/2006/relationships/hyperlink" Target="https://instagram.com/esmireal?igshid=1i1d8pbqss4e9" TargetMode="External"/><Relationship Id="rId24" Type="http://schemas.openxmlformats.org/officeDocument/2006/relationships/hyperlink" Target="https://www.instagram.com/youungeer/" TargetMode="External"/><Relationship Id="rId68" Type="http://schemas.openxmlformats.org/officeDocument/2006/relationships/hyperlink" Target="https://drive.google.com/drive/folders/16bQK5dNyycNg8ARNdBX6yTkhTVHHwg2o" TargetMode="External"/><Relationship Id="rId23" Type="http://schemas.openxmlformats.org/officeDocument/2006/relationships/hyperlink" Target="https://drive.google.com/drive/u/0/folders/1rlHKihu7uFDnJ3tAZ1bEwxz1-6RtsUar" TargetMode="External"/><Relationship Id="rId67" Type="http://schemas.openxmlformats.org/officeDocument/2006/relationships/hyperlink" Target="https://www.instagram.com/ksun.tik/" TargetMode="External"/><Relationship Id="rId60" Type="http://schemas.openxmlformats.org/officeDocument/2006/relationships/hyperlink" Target="https://drive.google.com/drive/folders/1m0bFPeGKpiIggmswZgoPr13vWU-Wd9JR" TargetMode="External"/><Relationship Id="rId26" Type="http://schemas.openxmlformats.org/officeDocument/2006/relationships/hyperlink" Target="https://www.instagram.com/kansnax/" TargetMode="External"/><Relationship Id="rId25" Type="http://schemas.openxmlformats.org/officeDocument/2006/relationships/hyperlink" Target="https://drive.google.com/drive/u/0/folders/1_geVyOL4bcfRUhU9J2wgKZZ6HN9OKWTH" TargetMode="External"/><Relationship Id="rId69" Type="http://schemas.openxmlformats.org/officeDocument/2006/relationships/hyperlink" Target="https://www.instagram.com/polina.lans/" TargetMode="External"/><Relationship Id="rId28" Type="http://schemas.openxmlformats.org/officeDocument/2006/relationships/hyperlink" Target="https://www.instagram.com/anayporter/" TargetMode="External"/><Relationship Id="rId27" Type="http://schemas.openxmlformats.org/officeDocument/2006/relationships/hyperlink" Target="https://drive.google.com/drive/u/0/folders/1Mt0Bt4U93Mfw-ruPt9JDaj0uD_fkKzhj" TargetMode="External"/><Relationship Id="rId29" Type="http://schemas.openxmlformats.org/officeDocument/2006/relationships/hyperlink" Target="https://drive.google.com/drive/u/0/folders/1EHkJ7-RTCF358KwYJA3Z5XTGg8VmcoO7" TargetMode="External"/><Relationship Id="rId51" Type="http://schemas.openxmlformats.org/officeDocument/2006/relationships/hyperlink" Target="https://www.instagram.com/luiza.gabriela.brovina/" TargetMode="External"/><Relationship Id="rId50" Type="http://schemas.openxmlformats.org/officeDocument/2006/relationships/hyperlink" Target="https://drive.google.com/drive/folders/1cXwLOHDPvRLyMIvcp1AQdo24blKHkGkL" TargetMode="External"/><Relationship Id="rId53" Type="http://schemas.openxmlformats.org/officeDocument/2006/relationships/hyperlink" Target="https://www.instagram.com/maevamasha/" TargetMode="External"/><Relationship Id="rId52" Type="http://schemas.openxmlformats.org/officeDocument/2006/relationships/hyperlink" Target="https://drive.google.com/drive/folders/1hi0TMI_xgr3duN2wsTsVHXfoVGw8Po0P" TargetMode="External"/><Relationship Id="rId11" Type="http://schemas.openxmlformats.org/officeDocument/2006/relationships/hyperlink" Target="https://drive.google.com/drive/folders/1z5L24hPwgQ5gZ5qgC7HuCn0m4TfSZWGV" TargetMode="External"/><Relationship Id="rId55" Type="http://schemas.openxmlformats.org/officeDocument/2006/relationships/hyperlink" Target="https://www.instagram.com/rmnv_al/" TargetMode="External"/><Relationship Id="rId10" Type="http://schemas.openxmlformats.org/officeDocument/2006/relationships/hyperlink" Target="https://www.instagram.com/levinskii_nik/" TargetMode="External"/><Relationship Id="rId54" Type="http://schemas.openxmlformats.org/officeDocument/2006/relationships/hyperlink" Target="https://drive.google.com/drive/folders/1znDRXlzswteaB4FUG2qjPg1IaZnTD6bj" TargetMode="External"/><Relationship Id="rId13" Type="http://schemas.openxmlformats.org/officeDocument/2006/relationships/hyperlink" Target="https://drive.google.com/drive/folders/1x9CYYwXxlQo0gP0z630NDftiJ9oXo2g2" TargetMode="External"/><Relationship Id="rId57" Type="http://schemas.openxmlformats.org/officeDocument/2006/relationships/hyperlink" Target="https://instagram.com/mildi9?igshid=zxsoicapqwxn" TargetMode="External"/><Relationship Id="rId12" Type="http://schemas.openxmlformats.org/officeDocument/2006/relationships/hyperlink" Target="https://www.instagram.com/klymstagram/" TargetMode="External"/><Relationship Id="rId56" Type="http://schemas.openxmlformats.org/officeDocument/2006/relationships/hyperlink" Target="https://drive.google.com/drive/folders/14ZqbYMfimJeJxYn-2O0uLmGmBmHZ9mHy" TargetMode="External"/><Relationship Id="rId15" Type="http://schemas.openxmlformats.org/officeDocument/2006/relationships/hyperlink" Target="https://drive.google.com/drive/folders/1xpqAUnFQaROzrAYs1g73U5oeDFq0eD1D" TargetMode="External"/><Relationship Id="rId59" Type="http://schemas.openxmlformats.org/officeDocument/2006/relationships/hyperlink" Target="https://instagram.com/girrllover?igshid=cnr03tfud441" TargetMode="External"/><Relationship Id="rId14" Type="http://schemas.openxmlformats.org/officeDocument/2006/relationships/hyperlink" Target="https://www.instagram.com/lianayel/" TargetMode="External"/><Relationship Id="rId58" Type="http://schemas.openxmlformats.org/officeDocument/2006/relationships/hyperlink" Target="https://drive.google.com/drive/folders/1GtHN3ya9vEe8CAvboNBMlOfROxmcDirB" TargetMode="External"/><Relationship Id="rId17" Type="http://schemas.openxmlformats.org/officeDocument/2006/relationships/hyperlink" Target="https://drive.google.com/drive/u/0/folders/1PdwYEC1-B9qBcqCe4mpdirGO3SoeTWYw" TargetMode="External"/><Relationship Id="rId16" Type="http://schemas.openxmlformats.org/officeDocument/2006/relationships/hyperlink" Target="https://www.instagram.com/swagteam.ru/" TargetMode="External"/><Relationship Id="rId19" Type="http://schemas.openxmlformats.org/officeDocument/2006/relationships/hyperlink" Target="https://drive.google.com/drive/u/0/folders/1cQOgMK94XhVtD0dZQ_4n7Fh5nYvuJPuY" TargetMode="External"/><Relationship Id="rId18" Type="http://schemas.openxmlformats.org/officeDocument/2006/relationships/hyperlink" Target="https://www.instagram.com/nikita_zlatoust/?hl=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1" width="26.57"/>
    <col customWidth="1" min="2" max="2" width="14.43"/>
    <col customWidth="1" min="3" max="3" width="18.43"/>
    <col customWidth="1" min="4" max="6" width="14.43"/>
  </cols>
  <sheetData>
    <row r="1" ht="79.5" customHeight="1">
      <c r="A1" s="1"/>
      <c r="B1" s="2" t="s">
        <v>0</v>
      </c>
      <c r="C1" s="3"/>
      <c r="D1" s="3"/>
      <c r="E1" s="3"/>
      <c r="F1" s="4"/>
    </row>
    <row r="2" ht="38.25" customHeight="1">
      <c r="A2" s="5" t="s">
        <v>1</v>
      </c>
      <c r="B2" s="6" t="s">
        <v>2</v>
      </c>
      <c r="C2" s="3"/>
      <c r="D2" s="4"/>
      <c r="E2" s="7" t="s">
        <v>3</v>
      </c>
      <c r="F2" s="7" t="s">
        <v>4</v>
      </c>
    </row>
    <row r="3" ht="40.5" customHeight="1">
      <c r="A3" s="8"/>
      <c r="B3" s="9" t="s">
        <v>5</v>
      </c>
      <c r="C3" s="9" t="s">
        <v>6</v>
      </c>
      <c r="D3" s="9" t="s">
        <v>7</v>
      </c>
      <c r="E3" s="10" t="s">
        <v>8</v>
      </c>
      <c r="F3" s="4"/>
    </row>
    <row r="4" ht="15.75" customHeight="1">
      <c r="A4" s="11" t="s">
        <v>9</v>
      </c>
      <c r="B4" s="3"/>
      <c r="C4" s="3"/>
      <c r="D4" s="3"/>
      <c r="E4" s="3"/>
      <c r="F4" s="4"/>
    </row>
    <row r="5" ht="15.75" customHeight="1">
      <c r="A5" s="12" t="str">
        <f>HYPERLINK("https://www.tiktok.com/@danya_milokhin","danya_milokhin")</f>
        <v>danya_milokhin</v>
      </c>
      <c r="B5" s="13">
        <v>6400000.0</v>
      </c>
      <c r="C5" s="14">
        <v>1000000.0</v>
      </c>
      <c r="D5" s="12" t="str">
        <f>HYPERLINK("https://drive.google.com/drive/folders/1JKiuIhxHZ11x5Y_3747gctVe5t6wXUX6","Статистика")</f>
        <v>Статистика</v>
      </c>
      <c r="E5" s="15">
        <v>200000.0</v>
      </c>
      <c r="F5" s="15">
        <v>50000.0</v>
      </c>
      <c r="I5" s="16"/>
    </row>
    <row r="6" ht="15.75" customHeight="1">
      <c r="A6" s="12" t="str">
        <f>HYPERLINK("https://www.tiktok.com/@diana_aster","diana_aster")</f>
        <v>diana_aster</v>
      </c>
      <c r="B6" s="13">
        <v>5900000.0</v>
      </c>
      <c r="C6" s="14">
        <v>500000.0</v>
      </c>
      <c r="D6" s="12" t="s">
        <v>7</v>
      </c>
      <c r="E6" s="17">
        <v>130000.0</v>
      </c>
      <c r="F6" s="15">
        <v>35000.0</v>
      </c>
      <c r="I6" s="16"/>
    </row>
    <row r="7" ht="15.75" customHeight="1">
      <c r="A7" s="12" t="str">
        <f>HYPERLINK("https://www.tiktok.com/@pokrov","Аня Покров")</f>
        <v>Аня Покров</v>
      </c>
      <c r="B7" s="13">
        <v>5600000.0</v>
      </c>
      <c r="C7" s="14">
        <v>1000000.0</v>
      </c>
      <c r="D7" s="12" t="str">
        <f>HYPERLINK("https://drive.google.com/drive/folders/1Rx6ukLp79yyU8gkPHry5qrmDy81UI6x3","Статистика")</f>
        <v>Статистика</v>
      </c>
      <c r="E7" s="15">
        <v>140000.0</v>
      </c>
      <c r="F7" s="15">
        <v>35000.0</v>
      </c>
      <c r="I7" s="16"/>
    </row>
    <row r="8" ht="15.75" customHeight="1">
      <c r="A8" s="12" t="str">
        <f>HYPERLINK("https://www.tiktok.com/@anastasia_yseeva_17","anastasia_yseeva_17")</f>
        <v>anastasia_yseeva_17</v>
      </c>
      <c r="B8" s="13">
        <v>5500000.0</v>
      </c>
      <c r="C8" s="14">
        <v>800000.0</v>
      </c>
      <c r="D8" s="12" t="str">
        <f>HYPERLINK("https://drive.google.com/drive/folders/1HW1usNxLjhrY_5R0VSWlF468G8yJ9hBF","Статистика")</f>
        <v>Статистика</v>
      </c>
      <c r="E8" s="15">
        <v>130000.0</v>
      </c>
      <c r="F8" s="15">
        <v>35000.0</v>
      </c>
      <c r="I8" s="18"/>
    </row>
    <row r="9" ht="15.75" customHeight="1">
      <c r="A9" s="12" t="str">
        <f>HYPERLINK("https://www.tiktok.com/@ba.bich_","Артур Бабич")</f>
        <v>Артур Бабич</v>
      </c>
      <c r="B9" s="13">
        <v>4800000.0</v>
      </c>
      <c r="C9" s="14">
        <v>600000.0</v>
      </c>
      <c r="D9" s="12" t="str">
        <f>HYPERLINK("https://drive.google.com/drive/folders/10D7xrDfMDxyUxP1UdLsMsbVQO4bd-zba","Статистика")</f>
        <v>Статистика</v>
      </c>
      <c r="E9" s="15">
        <v>120000.0</v>
      </c>
      <c r="F9" s="15">
        <v>35000.0</v>
      </c>
      <c r="I9" s="18"/>
    </row>
    <row r="10" ht="15.75" customHeight="1">
      <c r="A10" s="12" t="str">
        <f>HYPERLINK("https://www.tiktok.com/@mahavsekupleno","Маха")</f>
        <v>Маха</v>
      </c>
      <c r="B10" s="13">
        <v>3600000.0</v>
      </c>
      <c r="C10" s="14">
        <v>500000.0</v>
      </c>
      <c r="D10" s="12" t="str">
        <f>HYPERLINK("https://drive.google.com/drive/folders/1_l0M96mvFQPJkUCFSiUxAHVc2X-9G-8y","Статистика")</f>
        <v>Статистика</v>
      </c>
      <c r="E10" s="15">
        <v>120000.0</v>
      </c>
      <c r="F10" s="15">
        <v>30000.0</v>
      </c>
      <c r="I10" s="18"/>
    </row>
    <row r="11" ht="15.75" customHeight="1">
      <c r="A11" s="19" t="str">
        <f>HYPERLINK("https://www.tiktok.com/@waterfork","waterfork")</f>
        <v>waterfork</v>
      </c>
      <c r="B11" s="13">
        <v>3500000.0</v>
      </c>
      <c r="C11" s="14">
        <v>1200000.0</v>
      </c>
      <c r="D11" s="12" t="str">
        <f>HYPERLINK("https://drive.google.com/drive/folders/1gAS0Dm_TP4kyZgL7kL3wFCHIECMiVz_W?usp=sharing","Статистика")</f>
        <v>Статистика</v>
      </c>
      <c r="E11" s="15">
        <v>120000.0</v>
      </c>
      <c r="F11" s="15">
        <v>30000.0</v>
      </c>
      <c r="I11" s="18"/>
    </row>
    <row r="12" ht="15.75" customHeight="1">
      <c r="A12" s="19" t="str">
        <f>HYPERLINK("https://www.tiktok.com/@vashamarousia","vashamarousia")</f>
        <v>vashamarousia</v>
      </c>
      <c r="B12" s="13">
        <v>3400000.0</v>
      </c>
      <c r="C12" s="14">
        <v>500000.0</v>
      </c>
      <c r="D12" s="12" t="str">
        <f>HYPERLINK("https://drive.google.com/drive/folders/1Y4MR2LNwI0navdRX1jENZTrfLO_lQXnn","Статистика")</f>
        <v>Статистика</v>
      </c>
      <c r="E12" s="15">
        <v>100000.0</v>
      </c>
      <c r="F12" s="15">
        <v>30000.0</v>
      </c>
      <c r="I12" s="18"/>
    </row>
    <row r="13" ht="15.75" customHeight="1">
      <c r="A13" s="12" t="s">
        <v>10</v>
      </c>
      <c r="B13" s="13">
        <v>3000000.0</v>
      </c>
      <c r="C13" s="14">
        <v>300000.0</v>
      </c>
      <c r="D13" s="12" t="str">
        <f>HYPERLINK("https://drive.google.com/drive/folders/1o-pft3_dggsmR_-0TR6j1woh6sNtMJFb?usp=sharing","Статистика")</f>
        <v>Статистика</v>
      </c>
      <c r="E13" s="15">
        <v>80000.0</v>
      </c>
      <c r="F13" s="15">
        <v>25000.0</v>
      </c>
      <c r="I13" s="18"/>
    </row>
    <row r="14" ht="15.75" customHeight="1">
      <c r="A14" s="12" t="s">
        <v>11</v>
      </c>
      <c r="B14" s="13">
        <v>2700000.0</v>
      </c>
      <c r="C14" s="14">
        <v>400000.0</v>
      </c>
      <c r="D14" s="12" t="str">
        <f>HYPERLINK("https://drive.google.com/drive/folders/1xpqAUnFQaROzrAYs1g73U5oeDFq0eD1D","Статистика")</f>
        <v>Статистика</v>
      </c>
      <c r="E14" s="15">
        <v>80000.0</v>
      </c>
      <c r="F14" s="15">
        <v>25000.0</v>
      </c>
      <c r="I14" s="18"/>
    </row>
    <row r="15" ht="15.75" customHeight="1">
      <c r="A15" s="12" t="str">
        <f>HYPERLINK("https://www.tiktok.com/@ne_opoznanniy","ne_opoznanniy")</f>
        <v>ne_opoznanniy</v>
      </c>
      <c r="B15" s="13">
        <v>2500000.0</v>
      </c>
      <c r="C15" s="14">
        <v>250000.0</v>
      </c>
      <c r="D15" s="12" t="str">
        <f>HYPERLINK("https://drive.google.com/drive/folders/1nUis0UpHPtmgcpJDXC4wohxk_gM3T7LH","Статистика")</f>
        <v>Статистика</v>
      </c>
      <c r="E15" s="15">
        <v>80000.0</v>
      </c>
      <c r="F15" s="15">
        <v>25000.0</v>
      </c>
      <c r="I15" s="18"/>
    </row>
    <row r="16" ht="15.75" customHeight="1">
      <c r="A16" s="12" t="s">
        <v>12</v>
      </c>
      <c r="B16" s="14">
        <v>2500000.0</v>
      </c>
      <c r="C16" s="20">
        <v>300000.0</v>
      </c>
      <c r="D16" s="12" t="str">
        <f>HYPERLINK("https://drive.google.com/drive/folders/1S_HFfF6FAimWKouBvuA3fBkqZSxoh7bt","Статистика")</f>
        <v>Статистика</v>
      </c>
      <c r="E16" s="15">
        <v>80000.0</v>
      </c>
      <c r="F16" s="15">
        <v>25000.0</v>
      </c>
      <c r="I16" s="18"/>
    </row>
    <row r="17" ht="15.75" customHeight="1">
      <c r="A17" s="12" t="s">
        <v>13</v>
      </c>
      <c r="B17" s="14">
        <v>1700000.0</v>
      </c>
      <c r="C17" s="20">
        <v>150000.0</v>
      </c>
      <c r="D17" s="12" t="str">
        <f>HYPERLINK("https://drive.google.com/drive/folders/1Obuse9y9Hojt57aDufF3d_u01pjYeXUQ","Статистика")</f>
        <v>Статистика</v>
      </c>
      <c r="E17" s="15">
        <v>60000.0</v>
      </c>
      <c r="F17" s="15">
        <v>20000.0</v>
      </c>
      <c r="I17" s="18"/>
    </row>
    <row r="18" ht="15.75" customHeight="1">
      <c r="A18" s="12" t="s">
        <v>14</v>
      </c>
      <c r="B18" s="14">
        <v>1300000.0</v>
      </c>
      <c r="C18" s="20">
        <v>250000.0</v>
      </c>
      <c r="D18" s="12" t="str">
        <f>HYPERLINK("https://drive.google.com/drive/folders/1x9CYYwXxlQo0gP0z630NDftiJ9oXo2g2","Статистика")</f>
        <v>Статистика</v>
      </c>
      <c r="E18" s="15">
        <v>70000.0</v>
      </c>
      <c r="F18" s="15">
        <v>20000.0</v>
      </c>
      <c r="I18" s="18"/>
    </row>
    <row r="19" ht="15.75" customHeight="1">
      <c r="A19" s="12" t="s">
        <v>15</v>
      </c>
      <c r="B19" s="14">
        <v>602000.0</v>
      </c>
      <c r="C19" s="20">
        <v>60000.0</v>
      </c>
      <c r="D19" s="12" t="str">
        <f>HYPERLINK("https://drive.google.com/drive/folders/1z5L24hPwgQ5gZ5qgC7HuCn0m4TfSZWGV","Статистика")</f>
        <v>Статистика</v>
      </c>
      <c r="E19" s="15">
        <v>50000.0</v>
      </c>
      <c r="F19" s="15">
        <v>15000.0</v>
      </c>
      <c r="I19" s="21"/>
    </row>
    <row r="20" ht="15.75" customHeight="1">
      <c r="A20" s="12" t="s">
        <v>16</v>
      </c>
      <c r="B20" s="14">
        <v>561000.0</v>
      </c>
      <c r="C20" s="20">
        <v>50000.0</v>
      </c>
      <c r="D20" s="12" t="s">
        <v>7</v>
      </c>
      <c r="E20" s="15">
        <v>50000.0</v>
      </c>
      <c r="F20" s="15">
        <v>15000.0</v>
      </c>
      <c r="I20" s="21"/>
    </row>
    <row r="21" ht="15.75" customHeight="1">
      <c r="A21" s="22" t="s">
        <v>17</v>
      </c>
      <c r="B21" s="14"/>
      <c r="C21" s="20"/>
      <c r="D21" s="12" t="str">
        <f>HYPERLINK("https://drive.google.com/drive/folders/1k1Js6Bap_N9NELz6iNwN_OHbpa0kMOvr","Статистика")</f>
        <v>Статистика</v>
      </c>
      <c r="E21" s="15"/>
      <c r="F21" s="15">
        <v>55000.0</v>
      </c>
      <c r="I21" s="21"/>
    </row>
    <row r="22" ht="15.75" customHeight="1">
      <c r="A22" s="23" t="s">
        <v>18</v>
      </c>
      <c r="B22" s="3"/>
      <c r="C22" s="3"/>
      <c r="D22" s="3"/>
      <c r="E22" s="3"/>
      <c r="F22" s="4"/>
      <c r="I22" s="21"/>
    </row>
    <row r="23" ht="15.75" customHeight="1">
      <c r="A23" s="24" t="s">
        <v>19</v>
      </c>
      <c r="B23" s="13">
        <v>6700000.0</v>
      </c>
      <c r="C23" s="13" t="s">
        <v>20</v>
      </c>
      <c r="D23" s="24" t="s">
        <v>7</v>
      </c>
      <c r="E23" s="25">
        <v>100000.0</v>
      </c>
      <c r="F23" s="26">
        <v>40000.0</v>
      </c>
      <c r="I23" s="21"/>
    </row>
    <row r="24" ht="15.75" customHeight="1">
      <c r="A24" s="24" t="s">
        <v>21</v>
      </c>
      <c r="B24" s="13">
        <v>5100000.0</v>
      </c>
      <c r="C24" s="13" t="s">
        <v>22</v>
      </c>
      <c r="D24" s="24" t="s">
        <v>7</v>
      </c>
      <c r="E24" s="26">
        <v>80000.0</v>
      </c>
      <c r="F24" s="26">
        <v>25000.0</v>
      </c>
      <c r="I24" s="21"/>
    </row>
    <row r="25" ht="15.75" customHeight="1">
      <c r="A25" s="24" t="s">
        <v>23</v>
      </c>
      <c r="B25" s="13">
        <v>3600000.0</v>
      </c>
      <c r="C25" s="13" t="s">
        <v>24</v>
      </c>
      <c r="D25" s="24" t="s">
        <v>7</v>
      </c>
      <c r="E25" s="26">
        <v>80000.0</v>
      </c>
      <c r="F25" s="26">
        <v>20000.0</v>
      </c>
      <c r="I25" s="27"/>
    </row>
    <row r="26" ht="15.75" customHeight="1">
      <c r="A26" s="24" t="s">
        <v>25</v>
      </c>
      <c r="B26" s="13">
        <v>3400000.0</v>
      </c>
      <c r="C26" s="13" t="s">
        <v>26</v>
      </c>
      <c r="D26" s="28" t="s">
        <v>7</v>
      </c>
      <c r="E26" s="26">
        <v>80000.0</v>
      </c>
      <c r="F26" s="26">
        <v>20000.0</v>
      </c>
      <c r="I26" s="16"/>
    </row>
    <row r="27" ht="15.75" customHeight="1">
      <c r="A27" s="24" t="s">
        <v>27</v>
      </c>
      <c r="B27" s="13" t="s">
        <v>28</v>
      </c>
      <c r="C27" s="13" t="s">
        <v>29</v>
      </c>
      <c r="D27" s="24" t="s">
        <v>7</v>
      </c>
      <c r="E27" s="26">
        <v>80000.0</v>
      </c>
      <c r="F27" s="26">
        <v>20000.0</v>
      </c>
      <c r="I27" s="16"/>
    </row>
    <row r="28" ht="15.75" customHeight="1">
      <c r="A28" s="24" t="s">
        <v>30</v>
      </c>
      <c r="B28" s="13">
        <v>2500000.0</v>
      </c>
      <c r="C28" s="13" t="s">
        <v>31</v>
      </c>
      <c r="D28" s="24" t="s">
        <v>7</v>
      </c>
      <c r="E28" s="26">
        <v>80000.0</v>
      </c>
      <c r="F28" s="26">
        <v>25000.0</v>
      </c>
    </row>
    <row r="29" ht="15.75" customHeight="1">
      <c r="A29" s="24" t="s">
        <v>32</v>
      </c>
      <c r="B29" s="13">
        <v>2400000.0</v>
      </c>
      <c r="C29" s="13" t="s">
        <v>24</v>
      </c>
      <c r="D29" s="28" t="s">
        <v>7</v>
      </c>
      <c r="E29" s="26">
        <v>70000.0</v>
      </c>
      <c r="F29" s="26">
        <v>20000.0</v>
      </c>
    </row>
    <row r="30" ht="15.75" customHeight="1">
      <c r="A30" s="24" t="s">
        <v>33</v>
      </c>
      <c r="B30" s="13">
        <v>1800000.0</v>
      </c>
      <c r="C30" s="13" t="s">
        <v>24</v>
      </c>
      <c r="D30" s="24" t="s">
        <v>7</v>
      </c>
      <c r="E30" s="26">
        <v>80000.0</v>
      </c>
      <c r="F30" s="26">
        <v>20000.0</v>
      </c>
    </row>
    <row r="31" ht="15.75" customHeight="1">
      <c r="A31" s="24" t="s">
        <v>34</v>
      </c>
      <c r="B31" s="13" t="s">
        <v>35</v>
      </c>
      <c r="C31" s="13" t="s">
        <v>29</v>
      </c>
      <c r="D31" s="28" t="s">
        <v>7</v>
      </c>
      <c r="E31" s="26">
        <v>80000.0</v>
      </c>
      <c r="F31" s="26">
        <v>25000.0</v>
      </c>
    </row>
    <row r="32" ht="15.75" customHeight="1">
      <c r="A32" s="24" t="s">
        <v>36</v>
      </c>
      <c r="B32" s="13">
        <v>1200000.0</v>
      </c>
      <c r="C32" s="13" t="s">
        <v>37</v>
      </c>
      <c r="D32" s="28" t="s">
        <v>7</v>
      </c>
      <c r="E32" s="26">
        <v>60000.0</v>
      </c>
      <c r="F32" s="26">
        <v>18000.0</v>
      </c>
    </row>
    <row r="33" ht="15.75" customHeight="1">
      <c r="A33" s="24" t="s">
        <v>38</v>
      </c>
      <c r="B33" s="13">
        <v>1100000.0</v>
      </c>
      <c r="C33" s="13" t="s">
        <v>39</v>
      </c>
      <c r="D33" s="24" t="s">
        <v>7</v>
      </c>
      <c r="E33" s="26">
        <v>60000.0</v>
      </c>
      <c r="F33" s="26">
        <v>23000.0</v>
      </c>
    </row>
    <row r="34" ht="15.75" customHeight="1">
      <c r="A34" s="24" t="s">
        <v>40</v>
      </c>
      <c r="B34" s="13">
        <v>1100000.0</v>
      </c>
      <c r="C34" s="13" t="s">
        <v>41</v>
      </c>
      <c r="D34" s="24" t="s">
        <v>7</v>
      </c>
      <c r="E34" s="26">
        <v>44000.0</v>
      </c>
      <c r="F34" s="26">
        <v>11000.0</v>
      </c>
    </row>
    <row r="35" ht="15.75" customHeight="1">
      <c r="A35" s="24" t="s">
        <v>42</v>
      </c>
      <c r="B35" s="13">
        <v>928000.0</v>
      </c>
      <c r="C35" s="13" t="s">
        <v>24</v>
      </c>
      <c r="D35" s="24" t="s">
        <v>7</v>
      </c>
      <c r="E35" s="26">
        <v>70000.0</v>
      </c>
      <c r="F35" s="26">
        <v>20000.0</v>
      </c>
    </row>
    <row r="36" ht="15.75" customHeight="1">
      <c r="A36" s="24" t="s">
        <v>43</v>
      </c>
      <c r="B36" s="13">
        <v>841000.0</v>
      </c>
      <c r="C36" s="13" t="s">
        <v>44</v>
      </c>
      <c r="D36" s="24" t="s">
        <v>7</v>
      </c>
      <c r="E36" s="26">
        <v>40000.0</v>
      </c>
      <c r="F36" s="26">
        <v>15000.0</v>
      </c>
    </row>
    <row r="37" ht="15.75" customHeight="1">
      <c r="A37" s="24" t="s">
        <v>45</v>
      </c>
      <c r="B37" s="13">
        <v>665000.0</v>
      </c>
      <c r="C37" s="13" t="s">
        <v>37</v>
      </c>
      <c r="D37" s="24" t="s">
        <v>7</v>
      </c>
      <c r="E37" s="26">
        <v>60000.0</v>
      </c>
      <c r="F37" s="26">
        <v>20000.0</v>
      </c>
    </row>
    <row r="38" ht="15.75" customHeight="1">
      <c r="A38" s="28" t="s">
        <v>46</v>
      </c>
      <c r="B38" s="29"/>
      <c r="C38" s="29"/>
      <c r="D38" s="24" t="s">
        <v>7</v>
      </c>
      <c r="E38" s="30"/>
      <c r="F38" s="31">
        <v>40000.0</v>
      </c>
    </row>
    <row r="39" ht="15.75" customHeight="1">
      <c r="A39" s="32" t="s">
        <v>47</v>
      </c>
      <c r="B39" s="3"/>
      <c r="C39" s="3"/>
      <c r="D39" s="3"/>
      <c r="E39" s="3"/>
      <c r="F39" s="4"/>
    </row>
    <row r="40" ht="15.75" customHeight="1">
      <c r="A40" s="24" t="s">
        <v>48</v>
      </c>
      <c r="B40" s="13">
        <v>4000000.0</v>
      </c>
      <c r="C40" s="13">
        <v>300000.0</v>
      </c>
      <c r="D40" s="24" t="s">
        <v>7</v>
      </c>
      <c r="E40" s="25">
        <v>66000.0</v>
      </c>
      <c r="F40" s="26">
        <v>17000.0</v>
      </c>
    </row>
    <row r="41" ht="15.75" customHeight="1">
      <c r="A41" s="24" t="s">
        <v>49</v>
      </c>
      <c r="B41" s="13">
        <v>2700000.0</v>
      </c>
      <c r="C41" s="13">
        <v>100000.0</v>
      </c>
      <c r="D41" s="24" t="s">
        <v>7</v>
      </c>
      <c r="E41" s="26">
        <v>44000.0</v>
      </c>
      <c r="F41" s="26">
        <v>11000.0</v>
      </c>
    </row>
    <row r="42" ht="15.75" customHeight="1">
      <c r="A42" s="28" t="s">
        <v>50</v>
      </c>
      <c r="B42" s="13">
        <v>2300000.0</v>
      </c>
      <c r="C42" s="13">
        <v>400000.0</v>
      </c>
      <c r="D42" s="24" t="s">
        <v>7</v>
      </c>
      <c r="E42" s="26">
        <v>55000.0</v>
      </c>
      <c r="F42" s="26">
        <v>20000.0</v>
      </c>
    </row>
    <row r="43" ht="15.75" customHeight="1">
      <c r="A43" s="24" t="s">
        <v>51</v>
      </c>
      <c r="B43" s="13">
        <v>1500000.0</v>
      </c>
      <c r="C43" s="13">
        <v>120000.0</v>
      </c>
      <c r="D43" s="24" t="s">
        <v>7</v>
      </c>
      <c r="E43" s="26">
        <v>55000.0</v>
      </c>
      <c r="F43" s="33">
        <v>20000.0</v>
      </c>
    </row>
    <row r="44" ht="15.75" customHeight="1">
      <c r="A44" s="24" t="s">
        <v>52</v>
      </c>
      <c r="B44" s="29">
        <v>1300000.0</v>
      </c>
      <c r="C44" s="29">
        <v>100000.0</v>
      </c>
      <c r="D44" s="24" t="s">
        <v>7</v>
      </c>
      <c r="E44" s="26">
        <v>44000.0</v>
      </c>
      <c r="F44" s="33">
        <v>15000.0</v>
      </c>
    </row>
    <row r="45" ht="15.75" customHeight="1">
      <c r="A45" s="24" t="s">
        <v>53</v>
      </c>
      <c r="B45" s="13">
        <v>1100000.0</v>
      </c>
      <c r="C45" s="13">
        <v>100000.0</v>
      </c>
      <c r="D45" s="24" t="s">
        <v>7</v>
      </c>
      <c r="E45" s="26">
        <v>44000.0</v>
      </c>
      <c r="F45" s="33">
        <v>11000.0</v>
      </c>
    </row>
    <row r="46" ht="15.75" customHeight="1">
      <c r="A46" s="24" t="s">
        <v>54</v>
      </c>
      <c r="B46" s="13">
        <v>1000000.0</v>
      </c>
      <c r="C46" s="13">
        <v>50000.0</v>
      </c>
      <c r="D46" s="24" t="s">
        <v>7</v>
      </c>
      <c r="E46" s="26">
        <v>44000.0</v>
      </c>
      <c r="F46" s="33">
        <v>14000.0</v>
      </c>
    </row>
    <row r="47" ht="15.75" customHeight="1">
      <c r="A47" s="24" t="s">
        <v>55</v>
      </c>
      <c r="B47" s="13">
        <v>830000.0</v>
      </c>
      <c r="C47" s="13">
        <v>100000.0</v>
      </c>
      <c r="D47" s="24" t="s">
        <v>7</v>
      </c>
      <c r="E47" s="26">
        <v>55000.0</v>
      </c>
      <c r="F47" s="26">
        <v>10000.0</v>
      </c>
    </row>
    <row r="48" ht="15.75" customHeight="1">
      <c r="A48" s="24" t="s">
        <v>56</v>
      </c>
      <c r="B48" s="13">
        <v>678000.0</v>
      </c>
      <c r="C48" s="13">
        <v>30000.0</v>
      </c>
      <c r="D48" s="24" t="s">
        <v>7</v>
      </c>
      <c r="E48" s="26">
        <v>22000.0</v>
      </c>
      <c r="F48" s="26">
        <v>6500.0</v>
      </c>
    </row>
    <row r="49" ht="15.75" customHeight="1">
      <c r="A49" s="24" t="s">
        <v>57</v>
      </c>
      <c r="B49" s="13">
        <v>398000.0</v>
      </c>
      <c r="C49" s="13">
        <v>30000.0</v>
      </c>
      <c r="D49" s="24" t="s">
        <v>7</v>
      </c>
      <c r="E49" s="26">
        <v>44000.0</v>
      </c>
      <c r="F49" s="26">
        <v>11000.0</v>
      </c>
    </row>
    <row r="50" ht="15.75" customHeight="1">
      <c r="A50" s="28" t="s">
        <v>58</v>
      </c>
      <c r="B50" s="13"/>
      <c r="C50" s="13"/>
      <c r="D50" s="24" t="s">
        <v>7</v>
      </c>
      <c r="E50" s="34"/>
      <c r="F50" s="26">
        <v>44000.0</v>
      </c>
    </row>
    <row r="51" ht="15.75" customHeight="1"/>
    <row r="52" ht="15.75" customHeight="1">
      <c r="B52" s="35">
        <f t="shared" ref="B52:F52" si="1">SUM(B5:B50)</f>
        <v>100703000</v>
      </c>
      <c r="C52" s="35">
        <f t="shared" si="1"/>
        <v>9190000</v>
      </c>
      <c r="D52" s="35">
        <f t="shared" si="1"/>
        <v>0</v>
      </c>
      <c r="E52" s="35">
        <f t="shared" si="1"/>
        <v>3147000</v>
      </c>
      <c r="F52" s="35">
        <f t="shared" si="1"/>
        <v>1046500</v>
      </c>
    </row>
    <row r="53" ht="15.75" customHeight="1">
      <c r="F53" s="36"/>
    </row>
    <row r="54" ht="15.75" customHeight="1">
      <c r="B54" s="16" t="s">
        <v>59</v>
      </c>
      <c r="C54" s="16"/>
    </row>
    <row r="55" ht="15.75" customHeight="1">
      <c r="A55" s="16" t="s">
        <v>60</v>
      </c>
      <c r="B55" s="37">
        <f>E52/C52</f>
        <v>0.342437432</v>
      </c>
      <c r="C55" s="37"/>
    </row>
    <row r="56" ht="15.75" customHeight="1">
      <c r="A56" s="16" t="s">
        <v>61</v>
      </c>
      <c r="B56" s="37">
        <f>E52/B52</f>
        <v>0.03125031032</v>
      </c>
      <c r="C56" s="37"/>
    </row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">
    <mergeCell ref="B1:F1"/>
    <mergeCell ref="A2:A3"/>
    <mergeCell ref="B2:D2"/>
    <mergeCell ref="E3:F3"/>
    <mergeCell ref="A4:F4"/>
    <mergeCell ref="A22:F22"/>
    <mergeCell ref="A39:F39"/>
  </mergeCells>
  <hyperlinks>
    <hyperlink r:id="rId1" ref="D6"/>
    <hyperlink r:id="rId2" ref="A13"/>
    <hyperlink r:id="rId3" ref="A14"/>
    <hyperlink r:id="rId4" ref="A16"/>
    <hyperlink r:id="rId5" ref="A17"/>
    <hyperlink r:id="rId6" ref="A18"/>
    <hyperlink r:id="rId7" ref="A19"/>
    <hyperlink r:id="rId8" ref="A20"/>
    <hyperlink r:id="rId9" ref="D20"/>
    <hyperlink r:id="rId10" ref="A21"/>
    <hyperlink r:id="rId11" ref="A23"/>
    <hyperlink r:id="rId12" ref="D23"/>
    <hyperlink r:id="rId13" ref="A24"/>
    <hyperlink r:id="rId14" ref="D24"/>
    <hyperlink r:id="rId15" ref="A25"/>
    <hyperlink r:id="rId16" ref="D25"/>
    <hyperlink r:id="rId17" ref="A26"/>
    <hyperlink r:id="rId18" ref="D26"/>
    <hyperlink r:id="rId19" ref="A27"/>
    <hyperlink r:id="rId20" ref="D27"/>
    <hyperlink r:id="rId21" ref="A28"/>
    <hyperlink r:id="rId22" ref="D28"/>
    <hyperlink r:id="rId23" ref="A29"/>
    <hyperlink r:id="rId24" ref="D29"/>
    <hyperlink r:id="rId25" ref="A30"/>
    <hyperlink r:id="rId26" ref="D30"/>
    <hyperlink r:id="rId27" ref="A31"/>
    <hyperlink r:id="rId28" ref="D31"/>
    <hyperlink r:id="rId29" ref="A32"/>
    <hyperlink r:id="rId30" ref="D32"/>
    <hyperlink r:id="rId31" ref="A33"/>
    <hyperlink r:id="rId32" ref="D33"/>
    <hyperlink r:id="rId33" ref="A34"/>
    <hyperlink r:id="rId34" ref="D34"/>
    <hyperlink r:id="rId35" ref="A35"/>
    <hyperlink r:id="rId36" ref="D35"/>
    <hyperlink r:id="rId37" ref="A36"/>
    <hyperlink r:id="rId38" ref="D36"/>
    <hyperlink r:id="rId39" ref="A37"/>
    <hyperlink r:id="rId40" ref="D37"/>
    <hyperlink r:id="rId41" ref="A38"/>
    <hyperlink r:id="rId42" ref="D38"/>
    <hyperlink r:id="rId43" ref="A40"/>
    <hyperlink r:id="rId44" ref="D40"/>
    <hyperlink r:id="rId45" ref="A41"/>
    <hyperlink r:id="rId46" ref="D41"/>
    <hyperlink r:id="rId47" ref="A42"/>
    <hyperlink r:id="rId48" ref="D42"/>
    <hyperlink r:id="rId49" ref="A43"/>
    <hyperlink r:id="rId50" ref="D43"/>
    <hyperlink r:id="rId51" ref="A44"/>
    <hyperlink r:id="rId52" ref="D44"/>
    <hyperlink r:id="rId53" ref="A45"/>
    <hyperlink r:id="rId54" ref="D45"/>
    <hyperlink r:id="rId55" ref="A46"/>
    <hyperlink r:id="rId56" ref="D46"/>
    <hyperlink r:id="rId57" ref="A47"/>
    <hyperlink r:id="rId58" ref="D47"/>
    <hyperlink r:id="rId59" ref="A48"/>
    <hyperlink r:id="rId60" ref="D48"/>
    <hyperlink r:id="rId61" ref="A49"/>
    <hyperlink r:id="rId62" ref="D49"/>
    <hyperlink r:id="rId63" ref="A50"/>
    <hyperlink r:id="rId64" ref="D50"/>
  </hyperlinks>
  <printOptions/>
  <pageMargins bottom="0.75" footer="0.0" header="0.0" left="0.7" right="0.7" top="0.75"/>
  <pageSetup paperSize="9" orientation="portrait"/>
  <drawing r:id="rId65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>
      <pane xSplit="1.0" ySplit="3.0" topLeftCell="B4" activePane="bottomRight" state="frozen"/>
      <selection activeCell="B1" sqref="B1" pane="topRight"/>
      <selection activeCell="A4" sqref="A4" pane="bottomLeft"/>
      <selection activeCell="B4" sqref="B4" pane="bottomRight"/>
    </sheetView>
  </sheetViews>
  <sheetFormatPr customHeight="1" defaultColWidth="14.43" defaultRowHeight="15.0"/>
  <cols>
    <col customWidth="1" min="1" max="1" width="26.29"/>
    <col customWidth="1" min="2" max="3" width="14.43"/>
    <col customWidth="1" min="4" max="4" width="16.86"/>
    <col customWidth="1" min="5" max="5" width="17.71"/>
    <col customWidth="1" min="6" max="6" width="14.43"/>
    <col customWidth="1" min="10" max="10" width="16.0"/>
    <col customWidth="1" min="11" max="13" width="15.71"/>
  </cols>
  <sheetData>
    <row r="1" ht="69.0" customHeight="1">
      <c r="A1" s="1"/>
      <c r="B1" s="38" t="s">
        <v>62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40"/>
    </row>
    <row r="2" ht="15.75" customHeight="1">
      <c r="A2" s="41" t="s">
        <v>63</v>
      </c>
      <c r="B2" s="42" t="s">
        <v>2</v>
      </c>
      <c r="C2" s="3"/>
      <c r="D2" s="3"/>
      <c r="E2" s="3"/>
      <c r="F2" s="4"/>
      <c r="G2" s="42" t="s">
        <v>8</v>
      </c>
      <c r="H2" s="3"/>
      <c r="I2" s="43"/>
      <c r="J2" s="44" t="s">
        <v>64</v>
      </c>
      <c r="K2" s="3"/>
      <c r="L2" s="3"/>
      <c r="M2" s="4"/>
    </row>
    <row r="3" ht="43.5" customHeight="1">
      <c r="A3" s="8"/>
      <c r="B3" s="45" t="s">
        <v>65</v>
      </c>
      <c r="C3" s="45" t="s">
        <v>66</v>
      </c>
      <c r="D3" s="45" t="s">
        <v>67</v>
      </c>
      <c r="E3" s="45" t="s">
        <v>68</v>
      </c>
      <c r="F3" s="46" t="s">
        <v>7</v>
      </c>
      <c r="G3" s="47" t="s">
        <v>69</v>
      </c>
      <c r="H3" s="47" t="s">
        <v>70</v>
      </c>
      <c r="I3" s="47" t="s">
        <v>71</v>
      </c>
      <c r="J3" s="48" t="s">
        <v>72</v>
      </c>
      <c r="K3" s="49" t="s">
        <v>73</v>
      </c>
      <c r="L3" s="49" t="s">
        <v>74</v>
      </c>
      <c r="M3" s="50" t="s">
        <v>75</v>
      </c>
    </row>
    <row r="4" ht="15.75" customHeight="1">
      <c r="A4" s="51"/>
      <c r="B4" s="11" t="s">
        <v>9</v>
      </c>
      <c r="C4" s="3"/>
      <c r="D4" s="3"/>
      <c r="E4" s="3"/>
      <c r="F4" s="3"/>
      <c r="G4" s="3"/>
      <c r="H4" s="3"/>
      <c r="I4" s="3"/>
      <c r="J4" s="3"/>
      <c r="K4" s="3"/>
      <c r="L4" s="3"/>
      <c r="M4" s="4"/>
    </row>
    <row r="5" ht="15.75" customHeight="1">
      <c r="A5" s="52" t="s">
        <v>76</v>
      </c>
      <c r="B5" s="53"/>
      <c r="C5" s="54">
        <v>1000000.0</v>
      </c>
      <c r="D5" s="53"/>
      <c r="E5" s="53">
        <v>700000.0</v>
      </c>
      <c r="F5" s="24" t="s">
        <v>7</v>
      </c>
      <c r="G5" s="55" t="s">
        <v>77</v>
      </c>
      <c r="H5" s="55" t="s">
        <v>77</v>
      </c>
      <c r="I5" s="55" t="s">
        <v>77</v>
      </c>
      <c r="J5" s="56" t="s">
        <v>78</v>
      </c>
      <c r="K5" s="56" t="s">
        <v>78</v>
      </c>
      <c r="L5" s="56" t="s">
        <v>78</v>
      </c>
      <c r="M5" s="56" t="s">
        <v>77</v>
      </c>
    </row>
    <row r="6" ht="15.75" customHeight="1">
      <c r="A6" s="24" t="str">
        <f>HYPERLINK("https://www.instagram.com/pokrov90/","Аня Покров")</f>
        <v>Аня Покров</v>
      </c>
      <c r="B6" s="53">
        <v>3200000.0</v>
      </c>
      <c r="C6" s="53">
        <v>1000000.0</v>
      </c>
      <c r="D6" s="53">
        <v>1300000.0</v>
      </c>
      <c r="E6" s="53">
        <v>750000.0</v>
      </c>
      <c r="F6" s="24" t="str">
        <f>HYPERLINK("https://drive.google.com/drive/folders/1Rx6ukLp79yyU8gkPHry5qrmDy81UI6x3?usp=sharing","Статистика")</f>
        <v>Статистика</v>
      </c>
      <c r="G6" s="57">
        <v>250000.0</v>
      </c>
      <c r="H6" s="58">
        <v>350000.0</v>
      </c>
      <c r="I6" s="31">
        <v>150000.0</v>
      </c>
      <c r="J6" s="56">
        <v>60000.0</v>
      </c>
      <c r="K6" s="56">
        <v>50000.0</v>
      </c>
      <c r="L6" s="56">
        <v>140000.0</v>
      </c>
      <c r="M6" s="56">
        <v>350000.0</v>
      </c>
    </row>
    <row r="7" ht="15.75" customHeight="1">
      <c r="A7" s="24" t="str">
        <f>HYPERLINK("https://www.instagram.com/ba.bitch_/","Артур Бабич")</f>
        <v>Артур Бабич</v>
      </c>
      <c r="B7" s="53">
        <v>2300000.0</v>
      </c>
      <c r="C7" s="53">
        <v>700000.0</v>
      </c>
      <c r="D7" s="53">
        <v>800000.0</v>
      </c>
      <c r="E7" s="53">
        <v>500000.0</v>
      </c>
      <c r="F7" s="24" t="str">
        <f>HYPERLINK("https://drive.google.com/drive/folders/10D7xrDfMDxyUxP1UdLsMsbVQO4bd-zba?usp=sharing","Статистика")</f>
        <v>Статистика</v>
      </c>
      <c r="G7" s="58">
        <v>150000.0</v>
      </c>
      <c r="H7" s="58">
        <v>250000.0</v>
      </c>
      <c r="I7" s="31">
        <v>100000.0</v>
      </c>
      <c r="J7" s="56">
        <v>35000.0</v>
      </c>
      <c r="K7" s="56">
        <v>30000.0</v>
      </c>
      <c r="L7" s="56">
        <v>80000.0</v>
      </c>
      <c r="M7" s="56">
        <v>300000.0</v>
      </c>
    </row>
    <row r="8" ht="15.75" customHeight="1">
      <c r="A8" s="24" t="str">
        <f>HYPERLINK("https://www.instagram.com/mahavsekruto/","Маша Горячева")</f>
        <v>Маша Горячева</v>
      </c>
      <c r="B8" s="53">
        <v>2300000.0</v>
      </c>
      <c r="C8" s="53">
        <v>450000.0</v>
      </c>
      <c r="D8" s="53">
        <v>500000.0</v>
      </c>
      <c r="E8" s="53">
        <v>300000.0</v>
      </c>
      <c r="F8" s="24" t="str">
        <f>HYPERLINK("https://drive.google.com/drive/folders/1_l0M96mvFQPJkUCFSiUxAHVc2X-9G-8y?usp=sharing","Статистика")</f>
        <v>Статистика</v>
      </c>
      <c r="G8" s="31">
        <v>160000.0</v>
      </c>
      <c r="H8" s="58">
        <v>280000.0</v>
      </c>
      <c r="I8" s="58">
        <v>120000.0</v>
      </c>
      <c r="J8" s="56">
        <v>35000.0</v>
      </c>
      <c r="K8" s="56">
        <v>30000.0</v>
      </c>
      <c r="L8" s="56">
        <v>80000.0</v>
      </c>
      <c r="M8" s="56">
        <v>200000.0</v>
      </c>
    </row>
    <row r="9" ht="15.75" customHeight="1">
      <c r="A9" s="24" t="str">
        <f>HYPERLINK("https://instagram.com/di.barbie?igshid=5n3og2p8rtjw","Диана Астер")</f>
        <v>Диана Астер</v>
      </c>
      <c r="B9" s="53">
        <v>1900000.0</v>
      </c>
      <c r="C9" s="53">
        <v>600000.0</v>
      </c>
      <c r="D9" s="53">
        <v>700000.0</v>
      </c>
      <c r="E9" s="53">
        <v>300000.0</v>
      </c>
      <c r="F9" s="24" t="str">
        <f>HYPERLINK("https://drive.google.com/drive/folders/1Ya4L0Usqxpalto0DK-Kz91XI5lnOGN-B?usp=sharing","Статистика")</f>
        <v>Статистика</v>
      </c>
      <c r="G9" s="31">
        <v>180000.0</v>
      </c>
      <c r="H9" s="58">
        <v>250000.0</v>
      </c>
      <c r="I9" s="31">
        <v>100000.0</v>
      </c>
      <c r="J9" s="56">
        <v>40000.0</v>
      </c>
      <c r="K9" s="56">
        <v>35000.0</v>
      </c>
      <c r="L9" s="56">
        <v>90000.0</v>
      </c>
      <c r="M9" s="56">
        <v>200000.0</v>
      </c>
    </row>
    <row r="10" ht="15.75" customHeight="1">
      <c r="A10" s="24" t="str">
        <f>HYPERLINK("https://www.instagram.com/danya_milokhin/","Даня Милохин ")</f>
        <v>Даня Милохин </v>
      </c>
      <c r="B10" s="53">
        <v>1900000.0</v>
      </c>
      <c r="C10" s="53">
        <v>1000000.0</v>
      </c>
      <c r="D10" s="53">
        <v>1100000.0</v>
      </c>
      <c r="E10" s="53">
        <v>400000.0</v>
      </c>
      <c r="F10" s="59" t="str">
        <f>HYPERLINK("https://drive.google.com/drive/folders/1JKiuIhxHZ11x5Y_3747gctVe5t6wXUX6?usp=sharing","Статистика")</f>
        <v>Статистика</v>
      </c>
      <c r="G10" s="58">
        <v>250000.0</v>
      </c>
      <c r="H10" s="58">
        <v>350000.0</v>
      </c>
      <c r="I10" s="58">
        <v>150000.0</v>
      </c>
      <c r="J10" s="56">
        <v>60000.0</v>
      </c>
      <c r="K10" s="56">
        <v>50000.0</v>
      </c>
      <c r="L10" s="56">
        <v>140000.0</v>
      </c>
      <c r="M10" s="56">
        <v>350000.0</v>
      </c>
    </row>
    <row r="11" ht="15.75" customHeight="1">
      <c r="A11" s="28" t="str">
        <f>HYPERLINK("https://www.instagram.com/vashamarousia/?igshid=1g35h951c3ofn","Ваша Маруся")</f>
        <v>Ваша Маруся</v>
      </c>
      <c r="B11" s="53">
        <v>1700000.0</v>
      </c>
      <c r="C11" s="53">
        <v>500000.0</v>
      </c>
      <c r="D11" s="53">
        <v>450000.0</v>
      </c>
      <c r="E11" s="53">
        <v>250000.0</v>
      </c>
      <c r="F11" s="28" t="str">
        <f>HYPERLINK("https://drive.google.com/drive/folders/1Y4MR2LNwI0navdRX1jENZTrfLO_lQXnn?usp=sharing","Статистика")</f>
        <v>Статистика</v>
      </c>
      <c r="G11" s="31">
        <v>150000.0</v>
      </c>
      <c r="H11" s="58">
        <v>250000.0</v>
      </c>
      <c r="I11" s="56">
        <v>90000.0</v>
      </c>
      <c r="J11" s="56">
        <v>25000.0</v>
      </c>
      <c r="K11" s="56">
        <v>20000.0</v>
      </c>
      <c r="L11" s="56">
        <v>60000.0</v>
      </c>
      <c r="M11" s="56">
        <v>200000.0</v>
      </c>
    </row>
    <row r="12" ht="15.75" customHeight="1">
      <c r="A12" s="24" t="s">
        <v>10</v>
      </c>
      <c r="B12" s="53">
        <v>1500000.0</v>
      </c>
      <c r="C12" s="53">
        <v>210000.0</v>
      </c>
      <c r="D12" s="53">
        <v>200000.0</v>
      </c>
      <c r="E12" s="53">
        <v>180000.0</v>
      </c>
      <c r="F12" s="24" t="str">
        <f>HYPERLINK("https://drive.google.com/drive/folders/1o-pft3_dggsmR_-0TR6j1woh6sNtMJFb?usp=sharing","Статистика")</f>
        <v>Статистика</v>
      </c>
      <c r="G12" s="31">
        <v>140000.0</v>
      </c>
      <c r="H12" s="58">
        <v>200000.0</v>
      </c>
      <c r="I12" s="31">
        <v>80000.0</v>
      </c>
      <c r="J12" s="56">
        <v>20000.0</v>
      </c>
      <c r="K12" s="56">
        <v>15000.0</v>
      </c>
      <c r="L12" s="56">
        <v>55000.0</v>
      </c>
      <c r="M12" s="56">
        <v>120000.0</v>
      </c>
    </row>
    <row r="13" ht="15.75" customHeight="1">
      <c r="A13" s="24" t="s">
        <v>79</v>
      </c>
      <c r="B13" s="53">
        <v>1500000.0</v>
      </c>
      <c r="C13" s="53">
        <v>300000.0</v>
      </c>
      <c r="D13" s="53">
        <v>400000.0</v>
      </c>
      <c r="E13" s="53">
        <v>110000.0</v>
      </c>
      <c r="F13" s="24" t="s">
        <v>7</v>
      </c>
      <c r="G13" s="31">
        <v>100000.0</v>
      </c>
      <c r="H13" s="58">
        <v>200000.0</v>
      </c>
      <c r="I13" s="56">
        <v>60000.0</v>
      </c>
      <c r="J13" s="56">
        <v>15000.0</v>
      </c>
      <c r="K13" s="56">
        <v>10000.0</v>
      </c>
      <c r="L13" s="56">
        <v>40000.0</v>
      </c>
      <c r="M13" s="56">
        <v>120000.0</v>
      </c>
    </row>
    <row r="14" ht="15.75" customHeight="1">
      <c r="A14" s="24" t="str">
        <f>HYPERLINK("https://www.instagram.com/anastasia_yseeva/","Анастасия Усеева")</f>
        <v>Анастасия Усеева</v>
      </c>
      <c r="B14" s="53">
        <v>1400000.0</v>
      </c>
      <c r="C14" s="53" t="s">
        <v>80</v>
      </c>
      <c r="D14" s="53">
        <v>300000.0</v>
      </c>
      <c r="E14" s="53">
        <v>280000.0</v>
      </c>
      <c r="F14" s="24" t="str">
        <f>HYPERLINK("https://drive.google.com/drive/folders/1HW1usNxLjhrY_5R0VSWlF468G8yJ9hBF?usp=sharing","Статистика")</f>
        <v>Статистика</v>
      </c>
      <c r="G14" s="58">
        <v>180000.0</v>
      </c>
      <c r="H14" s="58">
        <v>250000.0</v>
      </c>
      <c r="I14" s="31">
        <v>100000.0</v>
      </c>
      <c r="J14" s="56">
        <v>25000.0</v>
      </c>
      <c r="K14" s="56">
        <v>20000.0</v>
      </c>
      <c r="L14" s="56">
        <v>60000.0</v>
      </c>
      <c r="M14" s="56">
        <v>200000.0</v>
      </c>
    </row>
    <row r="15" ht="15.75" customHeight="1">
      <c r="A15" s="24" t="str">
        <f>HYPERLINK("https://www.instagram.com/ne_opoznanniy/","Неопознанный Влад")</f>
        <v>Неопознанный Влад</v>
      </c>
      <c r="B15" s="53">
        <v>1200000.0</v>
      </c>
      <c r="C15" s="53">
        <v>300000.0</v>
      </c>
      <c r="D15" s="53">
        <v>400000.0</v>
      </c>
      <c r="E15" s="53">
        <v>170000.0</v>
      </c>
      <c r="F15" s="24" t="str">
        <f>HYPERLINK("https://drive.google.com/drive/folders/1nUis0UpHPtmgcpJDXC4wohxk_gM3T7LH?usp=sharing","Статистика")</f>
        <v>Статистика</v>
      </c>
      <c r="G15" s="31">
        <v>140000.0</v>
      </c>
      <c r="H15" s="58">
        <v>200000.0</v>
      </c>
      <c r="I15" s="31">
        <v>70000.0</v>
      </c>
      <c r="J15" s="56">
        <v>15000.0</v>
      </c>
      <c r="K15" s="56">
        <v>10000.0</v>
      </c>
      <c r="L15" s="56">
        <v>40000.0</v>
      </c>
      <c r="M15" s="56">
        <v>120000.0</v>
      </c>
    </row>
    <row r="16" ht="15.75" customHeight="1">
      <c r="A16" s="28" t="str">
        <f>HYPERLINK("https://www.instagram.com/waterfork_/?igshid=h5yrqjnqbzv6","Артём waterfork_")</f>
        <v>Артём waterfork_</v>
      </c>
      <c r="B16" s="53">
        <v>1100000.0</v>
      </c>
      <c r="C16" s="53">
        <v>300000.0</v>
      </c>
      <c r="D16" s="53">
        <v>400000.0</v>
      </c>
      <c r="E16" s="53">
        <v>180000.0</v>
      </c>
      <c r="F16" s="28" t="str">
        <f>HYPERLINK("https://drive.google.com/drive/folders/1G_z6h2NdjAWZcq7fsItbCy8_9-q-pTGT?usp=sharing","Статистика")</f>
        <v>Статистика</v>
      </c>
      <c r="G16" s="31">
        <v>80000.0</v>
      </c>
      <c r="H16" s="58">
        <v>140000.0</v>
      </c>
      <c r="I16" s="56">
        <v>60000.0</v>
      </c>
      <c r="J16" s="56">
        <v>20000.0</v>
      </c>
      <c r="K16" s="56">
        <v>15000.0</v>
      </c>
      <c r="L16" s="56">
        <v>45000.0</v>
      </c>
      <c r="M16" s="56">
        <v>120000.0</v>
      </c>
    </row>
    <row r="17" ht="15.75" customHeight="1">
      <c r="A17" s="24" t="s">
        <v>16</v>
      </c>
      <c r="B17" s="53">
        <v>970000.0</v>
      </c>
      <c r="C17" s="60" t="s">
        <v>81</v>
      </c>
      <c r="D17" s="60">
        <v>150000.0</v>
      </c>
      <c r="E17" s="60">
        <v>100000.0</v>
      </c>
      <c r="F17" s="61" t="s">
        <v>7</v>
      </c>
      <c r="G17" s="62">
        <v>120000.0</v>
      </c>
      <c r="H17" s="62">
        <v>200000.0</v>
      </c>
      <c r="I17" s="62">
        <v>80000.0</v>
      </c>
      <c r="J17" s="56">
        <v>25000.0</v>
      </c>
      <c r="K17" s="56">
        <v>20000.0</v>
      </c>
      <c r="L17" s="56">
        <v>60000.0</v>
      </c>
      <c r="M17" s="56" t="s">
        <v>78</v>
      </c>
    </row>
    <row r="18" ht="15.75" customHeight="1">
      <c r="A18" s="24" t="s">
        <v>82</v>
      </c>
      <c r="B18" s="53">
        <v>891000.0</v>
      </c>
      <c r="C18" s="53">
        <v>300000.0</v>
      </c>
      <c r="D18" s="53">
        <v>400000.0</v>
      </c>
      <c r="E18" s="53">
        <v>180000.0</v>
      </c>
      <c r="F18" s="24" t="s">
        <v>7</v>
      </c>
      <c r="G18" s="31">
        <v>100000.0</v>
      </c>
      <c r="H18" s="58">
        <v>150000.0</v>
      </c>
      <c r="I18" s="56">
        <v>60000.0</v>
      </c>
      <c r="J18" s="56">
        <v>15000.0</v>
      </c>
      <c r="K18" s="56">
        <v>10000.0</v>
      </c>
      <c r="L18" s="56">
        <v>40000.0</v>
      </c>
      <c r="M18" s="56">
        <v>60000.0</v>
      </c>
    </row>
    <row r="19" ht="15.75" customHeight="1">
      <c r="A19" s="24" t="s">
        <v>83</v>
      </c>
      <c r="B19" s="53">
        <v>715000.0</v>
      </c>
      <c r="C19" s="53">
        <v>100000.0</v>
      </c>
      <c r="D19" s="53">
        <v>150000.0</v>
      </c>
      <c r="E19" s="53">
        <v>130000.0</v>
      </c>
      <c r="F19" s="24" t="s">
        <v>7</v>
      </c>
      <c r="G19" s="55">
        <v>50000.0</v>
      </c>
      <c r="H19" s="55">
        <v>100000.0</v>
      </c>
      <c r="I19" s="55">
        <v>30000.0</v>
      </c>
      <c r="J19" s="56">
        <v>8000.0</v>
      </c>
      <c r="K19" s="56">
        <v>7000.0</v>
      </c>
      <c r="L19" s="56">
        <v>20000.0</v>
      </c>
      <c r="M19" s="56">
        <v>40000.0</v>
      </c>
    </row>
    <row r="20" ht="15.75" customHeight="1">
      <c r="A20" s="24" t="s">
        <v>84</v>
      </c>
      <c r="B20" s="53">
        <v>303000.0</v>
      </c>
      <c r="C20" s="53">
        <v>200000.0</v>
      </c>
      <c r="D20" s="53">
        <v>150000.0</v>
      </c>
      <c r="E20" s="53">
        <v>110000.0</v>
      </c>
      <c r="F20" s="24" t="s">
        <v>7</v>
      </c>
      <c r="G20" s="55">
        <v>45000.0</v>
      </c>
      <c r="H20" s="55">
        <v>80000.0</v>
      </c>
      <c r="I20" s="55">
        <v>22000.0</v>
      </c>
      <c r="J20" s="56">
        <v>7000.0</v>
      </c>
      <c r="K20" s="56">
        <v>6000.0</v>
      </c>
      <c r="L20" s="56">
        <v>15000.0</v>
      </c>
      <c r="M20" s="56">
        <v>30000.0</v>
      </c>
    </row>
    <row r="21" ht="15.75" customHeight="1">
      <c r="A21" s="24" t="s">
        <v>85</v>
      </c>
      <c r="B21" s="53">
        <v>298000.0</v>
      </c>
      <c r="C21" s="53">
        <v>150000.0</v>
      </c>
      <c r="D21" s="53">
        <v>100000.0</v>
      </c>
      <c r="E21" s="53">
        <v>80000.0</v>
      </c>
      <c r="F21" s="24" t="s">
        <v>7</v>
      </c>
      <c r="G21" s="55">
        <v>45000.0</v>
      </c>
      <c r="H21" s="55">
        <v>80000.0</v>
      </c>
      <c r="I21" s="55">
        <v>22000.0</v>
      </c>
      <c r="J21" s="56">
        <v>7000.0</v>
      </c>
      <c r="K21" s="56">
        <v>6000.0</v>
      </c>
      <c r="L21" s="56">
        <v>15000.0</v>
      </c>
      <c r="M21" s="56">
        <v>30000.0</v>
      </c>
    </row>
    <row r="22" ht="15.75" customHeight="1">
      <c r="A22" s="63"/>
      <c r="B22" s="23" t="s">
        <v>18</v>
      </c>
      <c r="C22" s="3"/>
      <c r="D22" s="3"/>
      <c r="E22" s="3"/>
      <c r="F22" s="3"/>
      <c r="G22" s="3"/>
      <c r="H22" s="3"/>
      <c r="I22" s="3"/>
      <c r="J22" s="3"/>
      <c r="K22" s="3"/>
      <c r="L22" s="3"/>
      <c r="M22" s="4"/>
    </row>
    <row r="23" ht="15.75" customHeight="1">
      <c r="A23" s="64" t="s">
        <v>86</v>
      </c>
      <c r="B23" s="65"/>
      <c r="C23" s="60">
        <v>500000.0</v>
      </c>
      <c r="D23" s="60"/>
      <c r="E23" s="60">
        <v>100000.0</v>
      </c>
      <c r="F23" s="66" t="s">
        <v>7</v>
      </c>
      <c r="G23" s="55" t="s">
        <v>77</v>
      </c>
      <c r="H23" s="55" t="s">
        <v>77</v>
      </c>
      <c r="I23" s="55" t="s">
        <v>77</v>
      </c>
      <c r="J23" s="56" t="s">
        <v>78</v>
      </c>
      <c r="K23" s="56" t="s">
        <v>78</v>
      </c>
      <c r="L23" s="31" t="s">
        <v>78</v>
      </c>
      <c r="M23" s="56" t="s">
        <v>77</v>
      </c>
    </row>
    <row r="24" ht="15.75" customHeight="1">
      <c r="A24" s="24" t="s">
        <v>87</v>
      </c>
      <c r="B24" s="67">
        <v>1100000.0</v>
      </c>
      <c r="C24" s="65">
        <v>150000.0</v>
      </c>
      <c r="D24" s="65">
        <v>250000.0</v>
      </c>
      <c r="E24" s="68" t="s">
        <v>88</v>
      </c>
      <c r="F24" s="24" t="s">
        <v>7</v>
      </c>
      <c r="G24" s="31">
        <v>55000.0</v>
      </c>
      <c r="H24" s="31">
        <v>110000.0</v>
      </c>
      <c r="I24" s="31">
        <v>33000.0</v>
      </c>
      <c r="J24" s="56" t="s">
        <v>89</v>
      </c>
      <c r="K24" s="56" t="s">
        <v>90</v>
      </c>
      <c r="L24" s="31" t="s">
        <v>91</v>
      </c>
      <c r="M24" s="56" t="s">
        <v>92</v>
      </c>
    </row>
    <row r="25" ht="15.75" customHeight="1">
      <c r="A25" s="24" t="s">
        <v>93</v>
      </c>
      <c r="B25" s="65" t="s">
        <v>94</v>
      </c>
      <c r="C25" s="65">
        <v>300000.0</v>
      </c>
      <c r="D25" s="65">
        <v>250000.0</v>
      </c>
      <c r="E25" s="68" t="s">
        <v>41</v>
      </c>
      <c r="F25" s="24" t="s">
        <v>7</v>
      </c>
      <c r="G25" s="31">
        <v>55000.0</v>
      </c>
      <c r="H25" s="31">
        <v>88000.0</v>
      </c>
      <c r="I25" s="31">
        <v>70000.0</v>
      </c>
      <c r="J25" s="56" t="s">
        <v>89</v>
      </c>
      <c r="K25" s="56" t="s">
        <v>90</v>
      </c>
      <c r="L25" s="31" t="s">
        <v>91</v>
      </c>
      <c r="M25" s="56" t="s">
        <v>92</v>
      </c>
    </row>
    <row r="26" ht="15.75" customHeight="1">
      <c r="A26" s="24" t="s">
        <v>95</v>
      </c>
      <c r="B26" s="65" t="s">
        <v>96</v>
      </c>
      <c r="C26" s="65">
        <v>300000.0</v>
      </c>
      <c r="D26" s="65">
        <v>250000.0</v>
      </c>
      <c r="E26" s="68" t="s">
        <v>97</v>
      </c>
      <c r="F26" s="24" t="s">
        <v>7</v>
      </c>
      <c r="G26" s="31">
        <v>55000.0</v>
      </c>
      <c r="H26" s="31">
        <v>88000.0</v>
      </c>
      <c r="I26" s="31">
        <v>49500.0</v>
      </c>
      <c r="J26" s="31">
        <v>14000.0</v>
      </c>
      <c r="K26" s="31">
        <v>9000.0</v>
      </c>
      <c r="L26" s="31">
        <v>35000.0</v>
      </c>
      <c r="M26" s="56">
        <v>100000.0</v>
      </c>
    </row>
    <row r="27" ht="15.75" customHeight="1">
      <c r="A27" s="24" t="s">
        <v>98</v>
      </c>
      <c r="B27" s="65">
        <v>688000.0</v>
      </c>
      <c r="C27" s="65" t="s">
        <v>92</v>
      </c>
      <c r="D27" s="65" t="s">
        <v>41</v>
      </c>
      <c r="E27" s="68" t="s">
        <v>99</v>
      </c>
      <c r="F27" s="24" t="s">
        <v>7</v>
      </c>
      <c r="G27" s="31">
        <v>44000.0</v>
      </c>
      <c r="H27" s="31">
        <v>66000.0</v>
      </c>
      <c r="I27" s="31">
        <v>22000.0</v>
      </c>
      <c r="J27" s="56" t="s">
        <v>100</v>
      </c>
      <c r="K27" s="56">
        <v>5000.0</v>
      </c>
      <c r="L27" s="31" t="s">
        <v>101</v>
      </c>
      <c r="M27" s="56">
        <v>45000.0</v>
      </c>
    </row>
    <row r="28" ht="15.75" customHeight="1">
      <c r="A28" s="28" t="s">
        <v>102</v>
      </c>
      <c r="B28" s="69">
        <v>672000.0</v>
      </c>
      <c r="C28" s="69">
        <v>150000.0</v>
      </c>
      <c r="D28" s="69">
        <v>100000.0</v>
      </c>
      <c r="E28" s="70" t="s">
        <v>103</v>
      </c>
      <c r="F28" s="28" t="s">
        <v>7</v>
      </c>
      <c r="G28" s="31">
        <v>44000.0</v>
      </c>
      <c r="H28" s="31">
        <v>66000.0</v>
      </c>
      <c r="I28" s="31">
        <v>22000.0</v>
      </c>
      <c r="J28" s="56">
        <v>10000.0</v>
      </c>
      <c r="K28" s="56">
        <v>5000.0</v>
      </c>
      <c r="L28" s="31">
        <v>15000.0</v>
      </c>
      <c r="M28" s="56">
        <v>25000.0</v>
      </c>
    </row>
    <row r="29" ht="15.75" customHeight="1">
      <c r="A29" s="28" t="s">
        <v>104</v>
      </c>
      <c r="B29" s="69" t="s">
        <v>105</v>
      </c>
      <c r="C29" s="69" t="s">
        <v>24</v>
      </c>
      <c r="D29" s="69" t="s">
        <v>41</v>
      </c>
      <c r="E29" s="70" t="s">
        <v>39</v>
      </c>
      <c r="F29" s="28" t="s">
        <v>7</v>
      </c>
      <c r="G29" s="31">
        <v>55000.0</v>
      </c>
      <c r="H29" s="31">
        <v>66000.0</v>
      </c>
      <c r="I29" s="31">
        <v>33000.0</v>
      </c>
      <c r="J29" s="56" t="s">
        <v>106</v>
      </c>
      <c r="K29" s="56">
        <v>5000.0</v>
      </c>
      <c r="L29" s="31">
        <v>25000.0</v>
      </c>
      <c r="M29" s="56">
        <v>45000.0</v>
      </c>
    </row>
    <row r="30" ht="15.75" customHeight="1">
      <c r="A30" s="24" t="s">
        <v>107</v>
      </c>
      <c r="B30" s="65">
        <v>520000.0</v>
      </c>
      <c r="C30" s="69">
        <v>150000.0</v>
      </c>
      <c r="D30" s="69">
        <v>95000.0</v>
      </c>
      <c r="E30" s="70" t="s">
        <v>39</v>
      </c>
      <c r="F30" s="28" t="s">
        <v>7</v>
      </c>
      <c r="G30" s="31">
        <v>44000.0</v>
      </c>
      <c r="H30" s="31">
        <v>66000.0</v>
      </c>
      <c r="I30" s="31">
        <v>27500.0</v>
      </c>
      <c r="J30" s="56">
        <v>10000.0</v>
      </c>
      <c r="K30" s="56">
        <v>4500.0</v>
      </c>
      <c r="L30" s="31">
        <v>20000.0</v>
      </c>
      <c r="M30" s="56">
        <v>30000.0</v>
      </c>
    </row>
    <row r="31" ht="15.75" customHeight="1">
      <c r="A31" s="28" t="s">
        <v>108</v>
      </c>
      <c r="B31" s="69">
        <v>450000.0</v>
      </c>
      <c r="C31" s="69">
        <v>170000.0</v>
      </c>
      <c r="D31" s="69">
        <v>100000.0</v>
      </c>
      <c r="E31" s="70" t="s">
        <v>109</v>
      </c>
      <c r="F31" s="28" t="s">
        <v>7</v>
      </c>
      <c r="G31" s="31">
        <v>44000.0</v>
      </c>
      <c r="H31" s="31">
        <v>66000.0</v>
      </c>
      <c r="I31" s="31">
        <v>33000.0</v>
      </c>
      <c r="J31" s="56">
        <v>11000.0</v>
      </c>
      <c r="K31" s="56">
        <v>4500.0</v>
      </c>
      <c r="L31" s="31">
        <v>25000.0</v>
      </c>
      <c r="M31" s="56">
        <v>45000.0</v>
      </c>
    </row>
    <row r="32" ht="15.75" customHeight="1">
      <c r="A32" s="24" t="s">
        <v>110</v>
      </c>
      <c r="B32" s="65">
        <v>305000.0</v>
      </c>
      <c r="C32" s="65">
        <v>60000.0</v>
      </c>
      <c r="D32" s="65">
        <v>90000.0</v>
      </c>
      <c r="E32" s="68" t="s">
        <v>111</v>
      </c>
      <c r="F32" s="24" t="s">
        <v>7</v>
      </c>
      <c r="G32" s="31">
        <v>33000.0</v>
      </c>
      <c r="H32" s="31">
        <v>44000.0</v>
      </c>
      <c r="I32" s="31">
        <v>11000.0</v>
      </c>
      <c r="J32" s="56">
        <v>5000.0</v>
      </c>
      <c r="K32" s="56">
        <v>2000.0</v>
      </c>
      <c r="L32" s="56">
        <v>13000.0</v>
      </c>
      <c r="M32" s="56">
        <v>20000.0</v>
      </c>
    </row>
    <row r="33" ht="15.75" customHeight="1">
      <c r="A33" s="24" t="s">
        <v>112</v>
      </c>
      <c r="B33" s="65" t="s">
        <v>24</v>
      </c>
      <c r="C33" s="65" t="s">
        <v>113</v>
      </c>
      <c r="D33" s="65" t="s">
        <v>88</v>
      </c>
      <c r="E33" s="68" t="s">
        <v>114</v>
      </c>
      <c r="F33" s="24" t="s">
        <v>7</v>
      </c>
      <c r="G33" s="31">
        <v>33000.0</v>
      </c>
      <c r="H33" s="31">
        <v>44000.0</v>
      </c>
      <c r="I33" s="31">
        <v>11000.0</v>
      </c>
      <c r="J33" s="56">
        <v>5000.0</v>
      </c>
      <c r="K33" s="56">
        <v>2000.0</v>
      </c>
      <c r="L33" s="56">
        <v>13000.0</v>
      </c>
      <c r="M33" s="56">
        <v>20000.0</v>
      </c>
    </row>
    <row r="34" ht="15.75" customHeight="1">
      <c r="A34" s="24" t="s">
        <v>115</v>
      </c>
      <c r="B34" s="65" t="s">
        <v>116</v>
      </c>
      <c r="C34" s="65" t="s">
        <v>99</v>
      </c>
      <c r="D34" s="65" t="s">
        <v>41</v>
      </c>
      <c r="E34" s="68" t="s">
        <v>111</v>
      </c>
      <c r="F34" s="24" t="s">
        <v>7</v>
      </c>
      <c r="G34" s="31">
        <v>33000.0</v>
      </c>
      <c r="H34" s="31">
        <v>44000.0</v>
      </c>
      <c r="I34" s="31">
        <v>11000.0</v>
      </c>
      <c r="J34" s="56">
        <v>5000.0</v>
      </c>
      <c r="K34" s="56">
        <v>2000.0</v>
      </c>
      <c r="L34" s="56">
        <v>13000.0</v>
      </c>
      <c r="M34" s="56">
        <v>20000.0</v>
      </c>
    </row>
    <row r="35" ht="15.75" customHeight="1">
      <c r="A35" s="24" t="s">
        <v>117</v>
      </c>
      <c r="B35" s="65">
        <v>200000.0</v>
      </c>
      <c r="C35" s="65">
        <v>30000.0</v>
      </c>
      <c r="D35" s="65">
        <v>50000.0</v>
      </c>
      <c r="E35" s="68" t="s">
        <v>111</v>
      </c>
      <c r="F35" s="24" t="s">
        <v>7</v>
      </c>
      <c r="G35" s="31">
        <v>33000.0</v>
      </c>
      <c r="H35" s="31">
        <v>44000.0</v>
      </c>
      <c r="I35" s="31">
        <v>11000.0</v>
      </c>
      <c r="J35" s="56">
        <v>5000.0</v>
      </c>
      <c r="K35" s="56">
        <v>2000.0</v>
      </c>
      <c r="L35" s="56">
        <v>13000.0</v>
      </c>
      <c r="M35" s="56">
        <v>20000.0</v>
      </c>
    </row>
    <row r="36" ht="15.75" customHeight="1">
      <c r="A36" s="24" t="s">
        <v>118</v>
      </c>
      <c r="B36" s="65">
        <v>200000.0</v>
      </c>
      <c r="C36" s="65">
        <v>30000.0</v>
      </c>
      <c r="D36" s="65">
        <v>50000.0</v>
      </c>
      <c r="E36" s="68" t="s">
        <v>114</v>
      </c>
      <c r="F36" s="24" t="s">
        <v>7</v>
      </c>
      <c r="G36" s="31">
        <v>33000.0</v>
      </c>
      <c r="H36" s="31">
        <v>44000.0</v>
      </c>
      <c r="I36" s="31">
        <v>11000.0</v>
      </c>
      <c r="J36" s="56">
        <v>6000.0</v>
      </c>
      <c r="K36" s="56">
        <v>2500.0</v>
      </c>
      <c r="L36" s="56">
        <v>15000.0</v>
      </c>
      <c r="M36" s="56">
        <v>20000.0</v>
      </c>
    </row>
    <row r="37" ht="15.75" customHeight="1">
      <c r="A37" s="24" t="s">
        <v>119</v>
      </c>
      <c r="B37" s="65">
        <v>189000.0</v>
      </c>
      <c r="C37" s="65">
        <v>30000.0</v>
      </c>
      <c r="D37" s="65">
        <v>50000.0</v>
      </c>
      <c r="E37" s="68" t="s">
        <v>120</v>
      </c>
      <c r="F37" s="24" t="s">
        <v>7</v>
      </c>
      <c r="G37" s="31">
        <v>22000.0</v>
      </c>
      <c r="H37" s="31">
        <v>33000.0</v>
      </c>
      <c r="I37" s="31">
        <v>5500.0</v>
      </c>
      <c r="J37" s="56">
        <v>4000.0</v>
      </c>
      <c r="K37" s="56">
        <v>1500.0</v>
      </c>
      <c r="L37" s="56">
        <v>9000.0</v>
      </c>
      <c r="M37" s="56">
        <v>15000.0</v>
      </c>
    </row>
    <row r="38" ht="15.75" customHeight="1">
      <c r="A38" s="24" t="s">
        <v>121</v>
      </c>
      <c r="B38" s="65">
        <v>174000.0</v>
      </c>
      <c r="C38" s="65">
        <v>30000.0</v>
      </c>
      <c r="D38" s="65">
        <v>50000.0</v>
      </c>
      <c r="E38" s="68" t="s">
        <v>120</v>
      </c>
      <c r="F38" s="24" t="s">
        <v>7</v>
      </c>
      <c r="G38" s="31">
        <v>22000.0</v>
      </c>
      <c r="H38" s="31">
        <v>33000.0</v>
      </c>
      <c r="I38" s="31">
        <v>5500.0</v>
      </c>
      <c r="J38" s="56">
        <v>4000.0</v>
      </c>
      <c r="K38" s="31">
        <v>1500.0</v>
      </c>
      <c r="L38" s="31">
        <v>9000.0</v>
      </c>
      <c r="M38" s="31">
        <v>15000.0</v>
      </c>
    </row>
    <row r="39" ht="15.75" customHeight="1">
      <c r="A39" s="24" t="s">
        <v>122</v>
      </c>
      <c r="B39" s="65">
        <v>105000.0</v>
      </c>
      <c r="C39" s="65">
        <v>25000.0</v>
      </c>
      <c r="D39" s="65" t="s">
        <v>123</v>
      </c>
      <c r="E39" s="68" t="s">
        <v>123</v>
      </c>
      <c r="F39" s="24" t="s">
        <v>7</v>
      </c>
      <c r="G39" s="31">
        <v>22000.0</v>
      </c>
      <c r="H39" s="31">
        <v>33000.0</v>
      </c>
      <c r="I39" s="31">
        <v>15000.0</v>
      </c>
      <c r="J39" s="56">
        <v>3000.0</v>
      </c>
      <c r="K39" s="31">
        <v>1500.0</v>
      </c>
      <c r="L39" s="31">
        <v>9000.0</v>
      </c>
      <c r="M39" s="31">
        <v>15000.0</v>
      </c>
    </row>
    <row r="40" ht="15.75" customHeight="1">
      <c r="A40" s="71"/>
      <c r="B40" s="32" t="s">
        <v>47</v>
      </c>
      <c r="C40" s="3"/>
      <c r="D40" s="3"/>
      <c r="E40" s="3"/>
      <c r="F40" s="3"/>
      <c r="G40" s="3"/>
      <c r="H40" s="3"/>
      <c r="I40" s="3"/>
      <c r="J40" s="3"/>
      <c r="K40" s="3"/>
      <c r="L40" s="3"/>
      <c r="M40" s="4"/>
    </row>
    <row r="41" ht="15.75" customHeight="1">
      <c r="A41" s="72" t="s">
        <v>58</v>
      </c>
      <c r="B41" s="60"/>
      <c r="C41" s="60">
        <v>150000.0</v>
      </c>
      <c r="D41" s="73"/>
      <c r="E41" s="60">
        <v>80000.0</v>
      </c>
      <c r="F41" s="66" t="s">
        <v>7</v>
      </c>
      <c r="G41" s="55" t="s">
        <v>77</v>
      </c>
      <c r="H41" s="55" t="s">
        <v>77</v>
      </c>
      <c r="I41" s="55" t="s">
        <v>77</v>
      </c>
      <c r="J41" s="56" t="s">
        <v>78</v>
      </c>
      <c r="K41" s="56" t="s">
        <v>78</v>
      </c>
      <c r="L41" s="31" t="s">
        <v>78</v>
      </c>
      <c r="M41" s="56" t="s">
        <v>77</v>
      </c>
    </row>
    <row r="42" ht="15.75" customHeight="1">
      <c r="A42" s="28" t="s">
        <v>50</v>
      </c>
      <c r="B42" s="69">
        <v>969000.0</v>
      </c>
      <c r="C42" s="69">
        <v>300000.0</v>
      </c>
      <c r="D42" s="69">
        <v>330000.0</v>
      </c>
      <c r="E42" s="69">
        <v>40000.0</v>
      </c>
      <c r="F42" s="28" t="s">
        <v>7</v>
      </c>
      <c r="G42" s="31">
        <v>55000.0</v>
      </c>
      <c r="H42" s="31">
        <v>77000.0</v>
      </c>
      <c r="I42" s="31">
        <v>17000.0</v>
      </c>
      <c r="J42" s="56">
        <v>11000.0</v>
      </c>
      <c r="K42" s="56">
        <v>4500.0</v>
      </c>
      <c r="L42" s="31">
        <v>25000.0</v>
      </c>
      <c r="M42" s="56">
        <v>45000.0</v>
      </c>
    </row>
    <row r="43" ht="15.75" customHeight="1">
      <c r="A43" s="28" t="s">
        <v>51</v>
      </c>
      <c r="B43" s="65">
        <v>881000.0</v>
      </c>
      <c r="C43" s="65">
        <v>250000.0</v>
      </c>
      <c r="D43" s="65">
        <v>300000.0</v>
      </c>
      <c r="E43" s="65">
        <v>75000.0</v>
      </c>
      <c r="F43" s="24" t="s">
        <v>7</v>
      </c>
      <c r="G43" s="31">
        <v>66000.0</v>
      </c>
      <c r="H43" s="31">
        <v>80000.0</v>
      </c>
      <c r="I43" s="31">
        <v>33000.0</v>
      </c>
      <c r="J43" s="56" t="s">
        <v>78</v>
      </c>
      <c r="K43" s="56" t="s">
        <v>78</v>
      </c>
      <c r="L43" s="56" t="s">
        <v>78</v>
      </c>
      <c r="M43" s="56" t="s">
        <v>78</v>
      </c>
    </row>
    <row r="44" ht="15.75" customHeight="1">
      <c r="A44" s="24" t="s">
        <v>53</v>
      </c>
      <c r="B44" s="65">
        <v>261000.0</v>
      </c>
      <c r="C44" s="65">
        <v>70000.0</v>
      </c>
      <c r="D44" s="65">
        <v>50000.0</v>
      </c>
      <c r="E44" s="65">
        <v>20000.0</v>
      </c>
      <c r="F44" s="24" t="s">
        <v>7</v>
      </c>
      <c r="G44" s="31">
        <v>33000.0</v>
      </c>
      <c r="H44" s="31">
        <v>44000.0</v>
      </c>
      <c r="I44" s="31">
        <v>11000.0</v>
      </c>
      <c r="J44" s="56">
        <v>5000.0</v>
      </c>
      <c r="K44" s="56">
        <v>2000.0</v>
      </c>
      <c r="L44" s="56">
        <v>13000.0</v>
      </c>
      <c r="M44" s="56">
        <v>20000.0</v>
      </c>
    </row>
    <row r="45" ht="15.75" customHeight="1">
      <c r="A45" s="24" t="s">
        <v>124</v>
      </c>
      <c r="B45" s="65">
        <v>220000.0</v>
      </c>
      <c r="C45" s="69">
        <v>150000.0</v>
      </c>
      <c r="D45" s="69">
        <v>200000.0</v>
      </c>
      <c r="E45" s="69" t="s">
        <v>125</v>
      </c>
      <c r="F45" s="28" t="s">
        <v>7</v>
      </c>
      <c r="G45" s="31">
        <v>44000.0</v>
      </c>
      <c r="H45" s="31">
        <v>66000.0</v>
      </c>
      <c r="I45" s="31">
        <v>22000.0</v>
      </c>
      <c r="J45" s="56">
        <v>5000.0</v>
      </c>
      <c r="K45" s="33">
        <v>2000.0</v>
      </c>
      <c r="L45" s="33">
        <v>7000.0</v>
      </c>
      <c r="M45" s="33">
        <v>15000.0</v>
      </c>
    </row>
    <row r="46" ht="15.75" customHeight="1">
      <c r="A46" s="24" t="s">
        <v>57</v>
      </c>
      <c r="B46" s="65">
        <v>219000.0</v>
      </c>
      <c r="C46" s="69" t="s">
        <v>126</v>
      </c>
      <c r="D46" s="69" t="s">
        <v>41</v>
      </c>
      <c r="E46" s="69" t="s">
        <v>127</v>
      </c>
      <c r="F46" s="28" t="s">
        <v>7</v>
      </c>
      <c r="G46" s="31">
        <v>33000.0</v>
      </c>
      <c r="H46" s="31">
        <v>44000.0</v>
      </c>
      <c r="I46" s="31">
        <v>17000.0</v>
      </c>
      <c r="J46" s="56">
        <v>5000.0</v>
      </c>
      <c r="K46" s="56">
        <v>2000.0</v>
      </c>
      <c r="L46" s="56">
        <v>7000.0</v>
      </c>
      <c r="M46" s="56" t="s">
        <v>78</v>
      </c>
    </row>
    <row r="47" ht="15.75" customHeight="1">
      <c r="A47" s="24" t="s">
        <v>49</v>
      </c>
      <c r="B47" s="65">
        <v>209000.0</v>
      </c>
      <c r="C47" s="65">
        <v>40000.0</v>
      </c>
      <c r="D47" s="65">
        <v>30000.0</v>
      </c>
      <c r="E47" s="65">
        <v>10000.0</v>
      </c>
      <c r="F47" s="24" t="s">
        <v>7</v>
      </c>
      <c r="G47" s="31">
        <v>11000.0</v>
      </c>
      <c r="H47" s="31">
        <v>17000.0</v>
      </c>
      <c r="I47" s="31">
        <v>5500.0</v>
      </c>
      <c r="J47" s="56">
        <v>5000.0</v>
      </c>
      <c r="K47" s="33">
        <v>2000.0</v>
      </c>
      <c r="L47" s="33">
        <v>7000.0</v>
      </c>
      <c r="M47" s="33">
        <v>15000.0</v>
      </c>
    </row>
    <row r="48" ht="15.75" customHeight="1">
      <c r="A48" s="24" t="s">
        <v>52</v>
      </c>
      <c r="B48" s="65">
        <v>202000.0</v>
      </c>
      <c r="C48" s="65">
        <v>10000.0</v>
      </c>
      <c r="D48" s="65">
        <v>20000.0</v>
      </c>
      <c r="E48" s="65">
        <v>12000.0</v>
      </c>
      <c r="F48" s="24" t="s">
        <v>7</v>
      </c>
      <c r="G48" s="31">
        <v>11000.0</v>
      </c>
      <c r="H48" s="31">
        <v>15000.0</v>
      </c>
      <c r="I48" s="31">
        <v>5000.0</v>
      </c>
      <c r="J48" s="56">
        <v>3510.0</v>
      </c>
      <c r="K48" s="33">
        <v>2600.0</v>
      </c>
      <c r="L48" s="33">
        <v>5200.0</v>
      </c>
      <c r="M48" s="33" t="s">
        <v>78</v>
      </c>
    </row>
    <row r="49" ht="15.75" customHeight="1">
      <c r="A49" s="24" t="s">
        <v>128</v>
      </c>
      <c r="B49" s="65">
        <v>158000.0</v>
      </c>
      <c r="C49" s="69">
        <v>70000.0</v>
      </c>
      <c r="D49" s="69">
        <v>80000.0</v>
      </c>
      <c r="E49" s="69" t="s">
        <v>129</v>
      </c>
      <c r="F49" s="28" t="s">
        <v>7</v>
      </c>
      <c r="G49" s="31">
        <v>33000.0</v>
      </c>
      <c r="H49" s="31">
        <v>44000.0</v>
      </c>
      <c r="I49" s="31">
        <v>11000.0</v>
      </c>
      <c r="J49" s="56">
        <v>5000.0</v>
      </c>
      <c r="K49" s="33">
        <v>2000.0</v>
      </c>
      <c r="L49" s="33">
        <v>7000.0</v>
      </c>
      <c r="M49" s="33">
        <v>15000.0</v>
      </c>
    </row>
    <row r="50" ht="15.75" customHeight="1">
      <c r="A50" s="24" t="s">
        <v>48</v>
      </c>
      <c r="B50" s="65">
        <v>162000.0</v>
      </c>
      <c r="C50" s="65">
        <v>20000.0</v>
      </c>
      <c r="D50" s="69">
        <v>30000.0</v>
      </c>
      <c r="E50" s="65">
        <v>10000.0</v>
      </c>
      <c r="F50" s="24" t="s">
        <v>7</v>
      </c>
      <c r="G50" s="31">
        <v>11000.0</v>
      </c>
      <c r="H50" s="31">
        <v>15000.0</v>
      </c>
      <c r="I50" s="31">
        <v>5000.0</v>
      </c>
      <c r="J50" s="56">
        <v>2000.0</v>
      </c>
      <c r="K50" s="33">
        <v>1000.0</v>
      </c>
      <c r="L50" s="33">
        <v>5000.0</v>
      </c>
      <c r="M50" s="33">
        <v>15000.0</v>
      </c>
    </row>
    <row r="51" ht="15.75" customHeight="1">
      <c r="A51" s="24" t="s">
        <v>54</v>
      </c>
      <c r="B51" s="65">
        <v>82000.0</v>
      </c>
      <c r="C51" s="69">
        <v>20000.0</v>
      </c>
      <c r="D51" s="69">
        <v>30000.0</v>
      </c>
      <c r="E51" s="69">
        <v>8000.0</v>
      </c>
      <c r="F51" s="28" t="s">
        <v>7</v>
      </c>
      <c r="G51" s="31">
        <v>22000.0</v>
      </c>
      <c r="H51" s="31">
        <v>33000.0</v>
      </c>
      <c r="I51" s="31">
        <v>5000.0</v>
      </c>
      <c r="J51" s="56">
        <v>2000.0</v>
      </c>
      <c r="K51" s="33">
        <v>1000.0</v>
      </c>
      <c r="L51" s="33">
        <v>5000.0</v>
      </c>
      <c r="M51" s="33">
        <v>10000.0</v>
      </c>
    </row>
    <row r="52" ht="15.75" customHeight="1">
      <c r="B52" s="27">
        <f>SUM(B5:B51)</f>
        <v>31143000</v>
      </c>
      <c r="D52" s="27">
        <f>SUM(D5:D51)</f>
        <v>9905000</v>
      </c>
      <c r="H52" s="35">
        <f>SUM(H5:H51)</f>
        <v>4700000</v>
      </c>
    </row>
    <row r="53" ht="15.75" customHeight="1"/>
    <row r="54" ht="15.75" customHeight="1">
      <c r="A54" s="16" t="s">
        <v>60</v>
      </c>
      <c r="B54" s="74">
        <f>H52/D52</f>
        <v>0.4745078243</v>
      </c>
    </row>
    <row r="55" ht="15.75" customHeight="1">
      <c r="A55" s="16" t="s">
        <v>61</v>
      </c>
      <c r="B55" s="74">
        <f>H52/B52</f>
        <v>0.1509167389</v>
      </c>
    </row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8">
    <mergeCell ref="B1:M1"/>
    <mergeCell ref="A2:A3"/>
    <mergeCell ref="B2:F2"/>
    <mergeCell ref="G2:I2"/>
    <mergeCell ref="J2:M2"/>
    <mergeCell ref="B4:M4"/>
    <mergeCell ref="B22:M22"/>
    <mergeCell ref="B40:M40"/>
  </mergeCells>
  <hyperlinks>
    <hyperlink r:id="rId1" ref="A5"/>
    <hyperlink r:id="rId2" ref="F5"/>
    <hyperlink r:id="rId3" ref="A12"/>
    <hyperlink r:id="rId4" ref="A13"/>
    <hyperlink r:id="rId5" ref="F13"/>
    <hyperlink r:id="rId6" ref="A17"/>
    <hyperlink r:id="rId7" ref="F17"/>
    <hyperlink r:id="rId8" ref="A18"/>
    <hyperlink r:id="rId9" ref="F18"/>
    <hyperlink r:id="rId10" ref="A19"/>
    <hyperlink r:id="rId11" ref="F19"/>
    <hyperlink r:id="rId12" ref="A20"/>
    <hyperlink r:id="rId13" ref="F20"/>
    <hyperlink r:id="rId14" ref="A21"/>
    <hyperlink r:id="rId15" ref="F21"/>
    <hyperlink r:id="rId16" ref="A23"/>
    <hyperlink r:id="rId17" ref="F23"/>
    <hyperlink r:id="rId18" ref="A24"/>
    <hyperlink r:id="rId19" ref="F24"/>
    <hyperlink r:id="rId20" ref="A25"/>
    <hyperlink r:id="rId21" ref="F25"/>
    <hyperlink r:id="rId22" ref="A26"/>
    <hyperlink r:id="rId23" ref="F26"/>
    <hyperlink r:id="rId24" ref="A27"/>
    <hyperlink r:id="rId25" ref="F27"/>
    <hyperlink r:id="rId26" ref="A28"/>
    <hyperlink r:id="rId27" ref="F28"/>
    <hyperlink r:id="rId28" ref="A29"/>
    <hyperlink r:id="rId29" ref="F29"/>
    <hyperlink r:id="rId30" ref="A30"/>
    <hyperlink r:id="rId31" ref="F30"/>
    <hyperlink r:id="rId32" ref="A31"/>
    <hyperlink r:id="rId33" ref="F31"/>
    <hyperlink r:id="rId34" ref="A32"/>
    <hyperlink r:id="rId35" ref="F32"/>
    <hyperlink r:id="rId36" ref="A33"/>
    <hyperlink r:id="rId37" ref="F33"/>
    <hyperlink r:id="rId38" ref="A34"/>
    <hyperlink r:id="rId39" ref="F34"/>
    <hyperlink r:id="rId40" ref="A35"/>
    <hyperlink r:id="rId41" ref="F35"/>
    <hyperlink r:id="rId42" ref="A36"/>
    <hyperlink r:id="rId43" ref="F36"/>
    <hyperlink r:id="rId44" ref="A37"/>
    <hyperlink r:id="rId45" ref="F37"/>
    <hyperlink r:id="rId46" ref="A38"/>
    <hyperlink r:id="rId47" ref="F38"/>
    <hyperlink r:id="rId48" ref="A39"/>
    <hyperlink r:id="rId49" ref="F39"/>
    <hyperlink r:id="rId50" ref="F41"/>
    <hyperlink r:id="rId51" ref="A42"/>
    <hyperlink r:id="rId52" ref="F42"/>
    <hyperlink r:id="rId53" ref="A43"/>
    <hyperlink r:id="rId54" ref="F43"/>
    <hyperlink r:id="rId55" ref="A44"/>
    <hyperlink r:id="rId56" ref="F44"/>
    <hyperlink r:id="rId57" ref="A45"/>
    <hyperlink r:id="rId58" ref="F45"/>
    <hyperlink r:id="rId59" ref="A46"/>
    <hyperlink r:id="rId60" ref="F46"/>
    <hyperlink r:id="rId61" ref="A47"/>
    <hyperlink r:id="rId62" ref="F47"/>
    <hyperlink r:id="rId63" ref="A48"/>
    <hyperlink r:id="rId64" ref="F48"/>
    <hyperlink r:id="rId65" ref="A49"/>
    <hyperlink r:id="rId66" ref="F49"/>
    <hyperlink r:id="rId67" ref="A50"/>
    <hyperlink r:id="rId68" ref="F50"/>
    <hyperlink r:id="rId69" ref="A51"/>
    <hyperlink r:id="rId70" ref="F51"/>
  </hyperlinks>
  <printOptions/>
  <pageMargins bottom="0.75" footer="0.0" header="0.0" left="0.7" right="0.7" top="0.75"/>
  <pageSetup orientation="landscape"/>
  <drawing r:id="rId71"/>
</worksheet>
</file>